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11640" activeTab="0"/>
  </bookViews>
  <sheets>
    <sheet name="Visidati" sheetId="1" r:id="rId1"/>
    <sheet name="Info" sheetId="2" r:id="rId2"/>
    <sheet name="Dati1" sheetId="3" r:id="rId3"/>
    <sheet name="Izldati" sheetId="4" r:id="rId4"/>
    <sheet name="Kontrole" sheetId="5" r:id="rId5"/>
    <sheet name="Relp" sheetId="6" r:id="rId6"/>
    <sheet name="Vidrelp" sheetId="7" r:id="rId7"/>
  </sheets>
  <definedNames>
    <definedName name="_xlnm.Print_Titles" localSheetId="5">'Relp'!$1:$4</definedName>
    <definedName name="_xlnm.Print_Titles" localSheetId="6">'Vidrelp'!$1:$9</definedName>
  </definedNames>
  <calcPr fullCalcOnLoad="1"/>
</workbook>
</file>

<file path=xl/sharedStrings.xml><?xml version="1.0" encoding="utf-8"?>
<sst xmlns="http://schemas.openxmlformats.org/spreadsheetml/2006/main" count="1351" uniqueCount="57">
  <si>
    <t>w(i,t,l)</t>
  </si>
  <si>
    <r>
      <t>gadskārtas platums (mm);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kokam, 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gadam, </t>
    </r>
    <r>
      <rPr>
        <i/>
        <sz val="10"/>
        <rFont val="Times New Roman"/>
        <family val="1"/>
      </rPr>
      <t>l</t>
    </r>
    <r>
      <rPr>
        <sz val="10"/>
        <rFont val="Times New Roman"/>
        <family val="1"/>
      </rPr>
      <t xml:space="preserve"> parauglaukumā</t>
    </r>
  </si>
  <si>
    <r>
      <t>Prl.Nr (</t>
    </r>
    <r>
      <rPr>
        <i/>
        <sz val="10"/>
        <rFont val="Times New Roman"/>
        <family val="1"/>
      </rPr>
      <t>l</t>
    </r>
    <r>
      <rPr>
        <sz val="10"/>
        <rFont val="Times New Roman"/>
        <family val="1"/>
      </rPr>
      <t>)</t>
    </r>
  </si>
  <si>
    <r>
      <t>Koks (</t>
    </r>
    <r>
      <rPr>
        <i/>
        <sz val="8"/>
        <rFont val="Times New Roman"/>
        <family val="1"/>
      </rPr>
      <t>i</t>
    </r>
    <r>
      <rPr>
        <sz val="8"/>
        <rFont val="Times New Roman"/>
        <family val="1"/>
      </rPr>
      <t>)</t>
    </r>
  </si>
  <si>
    <r>
      <t>Gads (</t>
    </r>
    <r>
      <rPr>
        <i/>
        <sz val="8"/>
        <rFont val="Times New Roman"/>
        <family val="1"/>
      </rPr>
      <t>t</t>
    </r>
    <r>
      <rPr>
        <sz val="8"/>
        <rFont val="Times New Roman"/>
        <family val="1"/>
      </rPr>
      <t>)</t>
    </r>
  </si>
  <si>
    <t>ln w'(i,t,l)</t>
  </si>
  <si>
    <t>pēc 5 gadiem polinomiāli slīdoši izlīdzinātais gadskārtas platuma ln</t>
  </si>
  <si>
    <t>l</t>
  </si>
  <si>
    <t>i</t>
  </si>
  <si>
    <t>t</t>
  </si>
  <si>
    <r>
      <t xml:space="preserve">ln </t>
    </r>
    <r>
      <rPr>
        <i/>
        <sz val="8"/>
        <rFont val="Times New Roman"/>
        <family val="1"/>
      </rPr>
      <t>w'</t>
    </r>
    <r>
      <rPr>
        <sz val="8"/>
        <rFont val="Times New Roman"/>
        <family val="1"/>
      </rPr>
      <t>(</t>
    </r>
    <r>
      <rPr>
        <i/>
        <sz val="8"/>
        <rFont val="Times New Roman"/>
        <family val="1"/>
      </rPr>
      <t>i,t,l</t>
    </r>
    <r>
      <rPr>
        <sz val="8"/>
        <rFont val="Times New Roman"/>
        <family val="1"/>
      </rPr>
      <t xml:space="preserve">) = (-3 ln </t>
    </r>
    <r>
      <rPr>
        <i/>
        <sz val="8"/>
        <rFont val="Times New Roman"/>
        <family val="1"/>
      </rPr>
      <t>w</t>
    </r>
    <r>
      <rPr>
        <sz val="8"/>
        <rFont val="Times New Roman"/>
        <family val="1"/>
      </rPr>
      <t>(</t>
    </r>
    <r>
      <rPr>
        <i/>
        <sz val="8"/>
        <rFont val="Times New Roman"/>
        <family val="1"/>
      </rPr>
      <t>i,t-</t>
    </r>
    <r>
      <rPr>
        <sz val="8"/>
        <rFont val="Times New Roman"/>
        <family val="1"/>
      </rPr>
      <t>2</t>
    </r>
    <r>
      <rPr>
        <i/>
        <sz val="8"/>
        <rFont val="Times New Roman"/>
        <family val="1"/>
      </rPr>
      <t>,l</t>
    </r>
    <r>
      <rPr>
        <sz val="8"/>
        <rFont val="Times New Roman"/>
        <family val="1"/>
      </rPr>
      <t xml:space="preserve">) + 12 ln </t>
    </r>
    <r>
      <rPr>
        <i/>
        <sz val="8"/>
        <rFont val="Times New Roman"/>
        <family val="1"/>
      </rPr>
      <t>w</t>
    </r>
    <r>
      <rPr>
        <sz val="8"/>
        <rFont val="Times New Roman"/>
        <family val="1"/>
      </rPr>
      <t>(</t>
    </r>
    <r>
      <rPr>
        <i/>
        <sz val="8"/>
        <rFont val="Times New Roman"/>
        <family val="1"/>
      </rPr>
      <t>i,t-</t>
    </r>
    <r>
      <rPr>
        <sz val="8"/>
        <rFont val="Times New Roman"/>
        <family val="1"/>
      </rPr>
      <t>1</t>
    </r>
    <r>
      <rPr>
        <i/>
        <sz val="8"/>
        <rFont val="Times New Roman"/>
        <family val="1"/>
      </rPr>
      <t>,l</t>
    </r>
    <r>
      <rPr>
        <sz val="8"/>
        <rFont val="Times New Roman"/>
        <family val="1"/>
      </rPr>
      <t xml:space="preserve">) + 17 ln </t>
    </r>
    <r>
      <rPr>
        <i/>
        <sz val="8"/>
        <rFont val="Times New Roman"/>
        <family val="1"/>
      </rPr>
      <t>w</t>
    </r>
    <r>
      <rPr>
        <sz val="8"/>
        <rFont val="Times New Roman"/>
        <family val="1"/>
      </rPr>
      <t>(</t>
    </r>
    <r>
      <rPr>
        <i/>
        <sz val="8"/>
        <rFont val="Times New Roman"/>
        <family val="1"/>
      </rPr>
      <t xml:space="preserve">i,t,l) </t>
    </r>
    <r>
      <rPr>
        <sz val="8"/>
        <rFont val="Times New Roman"/>
        <family val="1"/>
      </rPr>
      <t xml:space="preserve">+ 12 ln </t>
    </r>
    <r>
      <rPr>
        <i/>
        <sz val="8"/>
        <rFont val="Times New Roman"/>
        <family val="1"/>
      </rPr>
      <t>w</t>
    </r>
    <r>
      <rPr>
        <sz val="8"/>
        <rFont val="Times New Roman"/>
        <family val="1"/>
      </rPr>
      <t>(</t>
    </r>
    <r>
      <rPr>
        <i/>
        <sz val="8"/>
        <rFont val="Times New Roman"/>
        <family val="1"/>
      </rPr>
      <t>i,t+</t>
    </r>
    <r>
      <rPr>
        <sz val="8"/>
        <rFont val="Times New Roman"/>
        <family val="1"/>
      </rPr>
      <t>1</t>
    </r>
    <r>
      <rPr>
        <i/>
        <sz val="8"/>
        <rFont val="Times New Roman"/>
        <family val="1"/>
      </rPr>
      <t>,l</t>
    </r>
    <r>
      <rPr>
        <sz val="8"/>
        <rFont val="Times New Roman"/>
        <family val="1"/>
      </rPr>
      <t xml:space="preserve">) - 3 ln </t>
    </r>
    <r>
      <rPr>
        <i/>
        <sz val="8"/>
        <rFont val="Times New Roman"/>
        <family val="1"/>
      </rPr>
      <t>w(i,t</t>
    </r>
    <r>
      <rPr>
        <sz val="8"/>
        <rFont val="Times New Roman"/>
        <family val="1"/>
      </rPr>
      <t>+2</t>
    </r>
    <r>
      <rPr>
        <i/>
        <sz val="8"/>
        <rFont val="Times New Roman"/>
        <family val="1"/>
      </rPr>
      <t>,l</t>
    </r>
    <r>
      <rPr>
        <sz val="8"/>
        <rFont val="Times New Roman"/>
        <family val="1"/>
      </rPr>
      <t>)) / 35</t>
    </r>
  </si>
  <si>
    <r>
      <t xml:space="preserve">kontroles perioda vidējais gadskārtas platums </t>
    </r>
    <r>
      <rPr>
        <i/>
        <sz val="12"/>
        <rFont val="Times New Roman"/>
        <family val="1"/>
      </rPr>
      <t>i</t>
    </r>
    <r>
      <rPr>
        <sz val="12"/>
        <rFont val="Times New Roman"/>
        <family val="1"/>
      </rPr>
      <t xml:space="preserve"> kokam</t>
    </r>
  </si>
  <si>
    <r>
      <t xml:space="preserve">relatīvais papildpieaugums </t>
    </r>
    <r>
      <rPr>
        <i/>
        <sz val="12"/>
        <rFont val="Times New Roman"/>
        <family val="1"/>
      </rPr>
      <t xml:space="preserve">i </t>
    </r>
    <r>
      <rPr>
        <sz val="12"/>
        <rFont val="Times New Roman"/>
        <family val="1"/>
      </rPr>
      <t xml:space="preserve">kokam </t>
    </r>
    <r>
      <rPr>
        <i/>
        <sz val="12"/>
        <rFont val="Times New Roman"/>
        <family val="1"/>
      </rPr>
      <t xml:space="preserve">t </t>
    </r>
    <r>
      <rPr>
        <sz val="12"/>
        <rFont val="Times New Roman"/>
        <family val="1"/>
      </rPr>
      <t xml:space="preserve">gadā </t>
    </r>
    <r>
      <rPr>
        <i/>
        <sz val="12"/>
        <rFont val="Times New Roman"/>
        <family val="1"/>
      </rPr>
      <t>l</t>
    </r>
    <r>
      <rPr>
        <sz val="12"/>
        <rFont val="Times New Roman"/>
        <family val="1"/>
      </rPr>
      <t xml:space="preserve"> parauglaukumā </t>
    </r>
  </si>
  <si>
    <r>
      <t xml:space="preserve">vidējais relatīvais papildpieaugums </t>
    </r>
    <r>
      <rPr>
        <i/>
        <sz val="12"/>
        <rFont val="Times New Roman"/>
        <family val="1"/>
      </rPr>
      <t xml:space="preserve">t </t>
    </r>
    <r>
      <rPr>
        <sz val="12"/>
        <rFont val="Times New Roman"/>
        <family val="1"/>
      </rPr>
      <t xml:space="preserve">gadam </t>
    </r>
    <r>
      <rPr>
        <i/>
        <sz val="12"/>
        <rFont val="Times New Roman"/>
        <family val="1"/>
      </rPr>
      <t>l</t>
    </r>
    <r>
      <rPr>
        <sz val="12"/>
        <rFont val="Times New Roman"/>
        <family val="1"/>
      </rPr>
      <t xml:space="preserve"> parauglaukumā</t>
    </r>
  </si>
  <si>
    <r>
      <t xml:space="preserve">the mean relative additional increment for a year </t>
    </r>
    <r>
      <rPr>
        <i/>
        <sz val="12"/>
        <rFont val="Times New Roman"/>
        <family val="1"/>
      </rPr>
      <t xml:space="preserve">t, </t>
    </r>
    <r>
      <rPr>
        <sz val="12"/>
        <rFont val="Times New Roman"/>
        <family val="1"/>
      </rPr>
      <t xml:space="preserve">plot </t>
    </r>
    <r>
      <rPr>
        <i/>
        <sz val="12"/>
        <rFont val="Times New Roman"/>
        <family val="1"/>
      </rPr>
      <t>l</t>
    </r>
  </si>
  <si>
    <r>
      <t>s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(</t>
    </r>
    <r>
      <rPr>
        <b/>
        <i/>
        <sz val="12"/>
        <rFont val="Times New Roman"/>
        <family val="1"/>
      </rPr>
      <t>t,l</t>
    </r>
    <r>
      <rPr>
        <b/>
        <sz val="12"/>
        <rFont val="Times New Roman"/>
        <family val="1"/>
      </rPr>
      <t>)</t>
    </r>
  </si>
  <si>
    <r>
      <t>s</t>
    </r>
    <r>
      <rPr>
        <b/>
        <i/>
        <vertAlign val="subscript"/>
        <sz val="12"/>
        <rFont val="Times New Roman"/>
        <family val="1"/>
      </rPr>
      <t>D</t>
    </r>
    <r>
      <rPr>
        <b/>
        <sz val="12"/>
        <rFont val="Times New Roman"/>
        <family val="1"/>
      </rPr>
      <t>(</t>
    </r>
    <r>
      <rPr>
        <b/>
        <i/>
        <sz val="12"/>
        <rFont val="Times New Roman"/>
        <family val="1"/>
      </rPr>
      <t>t,l</t>
    </r>
    <r>
      <rPr>
        <b/>
        <sz val="12"/>
        <rFont val="Times New Roman"/>
        <family val="1"/>
      </rPr>
      <t>)</t>
    </r>
  </si>
  <si>
    <r>
      <t>t</t>
    </r>
    <r>
      <rPr>
        <b/>
        <vertAlign val="subscript"/>
        <sz val="12"/>
        <rFont val="Times New Roman"/>
        <family val="1"/>
      </rPr>
      <t>emp</t>
    </r>
    <r>
      <rPr>
        <b/>
        <sz val="12"/>
        <rFont val="Times New Roman"/>
        <family val="1"/>
      </rPr>
      <t>(</t>
    </r>
    <r>
      <rPr>
        <b/>
        <i/>
        <sz val="12"/>
        <rFont val="Times New Roman"/>
        <family val="1"/>
      </rPr>
      <t>t,l</t>
    </r>
    <r>
      <rPr>
        <b/>
        <sz val="12"/>
        <rFont val="Times New Roman"/>
        <family val="1"/>
      </rPr>
      <t>)</t>
    </r>
  </si>
  <si>
    <r>
      <t>t</t>
    </r>
    <r>
      <rPr>
        <b/>
        <vertAlign val="subscript"/>
        <sz val="12"/>
        <rFont val="Symbol"/>
        <family val="1"/>
      </rPr>
      <t>a</t>
    </r>
    <r>
      <rPr>
        <b/>
        <vertAlign val="subscript"/>
        <sz val="12"/>
        <rFont val="Times New Roman"/>
        <family val="1"/>
      </rPr>
      <t>=0.001;</t>
    </r>
    <r>
      <rPr>
        <b/>
        <vertAlign val="subscript"/>
        <sz val="12"/>
        <rFont val="Symbol"/>
        <family val="1"/>
      </rPr>
      <t>n</t>
    </r>
  </si>
  <si>
    <r>
      <t>t</t>
    </r>
    <r>
      <rPr>
        <b/>
        <vertAlign val="subscript"/>
        <sz val="12"/>
        <rFont val="Symbol"/>
        <family val="1"/>
      </rPr>
      <t>a</t>
    </r>
    <r>
      <rPr>
        <b/>
        <vertAlign val="subscript"/>
        <sz val="12"/>
        <rFont val="Times New Roman"/>
        <family val="1"/>
      </rPr>
      <t>=0.01;</t>
    </r>
    <r>
      <rPr>
        <b/>
        <vertAlign val="subscript"/>
        <sz val="12"/>
        <rFont val="Symbol"/>
        <family val="1"/>
      </rPr>
      <t>n</t>
    </r>
  </si>
  <si>
    <r>
      <t>t</t>
    </r>
    <r>
      <rPr>
        <b/>
        <vertAlign val="subscript"/>
        <sz val="12"/>
        <rFont val="Symbol"/>
        <family val="1"/>
      </rPr>
      <t>a</t>
    </r>
    <r>
      <rPr>
        <b/>
        <vertAlign val="subscript"/>
        <sz val="12"/>
        <rFont val="Times New Roman"/>
        <family val="1"/>
      </rPr>
      <t>=0.05;</t>
    </r>
    <r>
      <rPr>
        <b/>
        <vertAlign val="subscript"/>
        <sz val="12"/>
        <rFont val="Symbol"/>
        <family val="1"/>
      </rPr>
      <t>n</t>
    </r>
  </si>
  <si>
    <t>***</t>
  </si>
  <si>
    <t>S1T01a</t>
  </si>
  <si>
    <t>S1T02a</t>
  </si>
  <si>
    <t>S1T03a</t>
  </si>
  <si>
    <t>S1T04a</t>
  </si>
  <si>
    <t>S1T05a</t>
  </si>
  <si>
    <t>S1T06a</t>
  </si>
  <si>
    <t>S1T07a</t>
  </si>
  <si>
    <t>S1T08a</t>
  </si>
  <si>
    <t>S1T09a</t>
  </si>
  <si>
    <t>S1T10a</t>
  </si>
  <si>
    <t/>
  </si>
  <si>
    <t>Pirmais gads</t>
  </si>
  <si>
    <t>Pēdējais gads</t>
  </si>
  <si>
    <t>Gadu skaits</t>
  </si>
  <si>
    <t>Koku skaits</t>
  </si>
  <si>
    <t>Kontroles sakums</t>
  </si>
  <si>
    <t>Kontroles beigas</t>
  </si>
  <si>
    <t>Gads</t>
  </si>
  <si>
    <t>Rinda</t>
  </si>
  <si>
    <t>Aprēķinu sākums</t>
  </si>
  <si>
    <t>Aprēķinu beigas</t>
  </si>
  <si>
    <t>*Katrai gadskārtu sērijai jābūt vismaz 2 gadskārtām pirms kontroles!</t>
  </si>
  <si>
    <t>*Aprēķiniem var izmantot tikai gadus pēc kontroles</t>
  </si>
  <si>
    <t>Jābūt pārstāvētiem visiem kontroles un aprēķina gadiem!</t>
  </si>
  <si>
    <t>Kontroles garums</t>
  </si>
  <si>
    <t>aile</t>
  </si>
  <si>
    <t>*Aprēķinu beidzamais gads ne vēlāk kā 2 gadi pirms pēdējā datu gada</t>
  </si>
  <si>
    <t>Ar dzeltenu iekrāsotu šūnu dati ir maināmi pēc vajadzības</t>
  </si>
  <si>
    <t>Pārējo šūnu informācija mainās automātiski</t>
  </si>
  <si>
    <t>Parauglaukums</t>
  </si>
  <si>
    <r>
      <t>s</t>
    </r>
    <r>
      <rPr>
        <vertAlign val="subscript"/>
        <sz val="12"/>
        <rFont val="Times New Roman"/>
        <family val="1"/>
      </rPr>
      <t>c</t>
    </r>
    <r>
      <rPr>
        <vertAlign val="superscript"/>
        <sz val="12"/>
        <rFont val="Times New Roman"/>
        <family val="1"/>
      </rPr>
      <t>2</t>
    </r>
  </si>
  <si>
    <t>n</t>
  </si>
  <si>
    <t>Būt. pak.</t>
  </si>
  <si>
    <t>S1</t>
  </si>
  <si>
    <t>*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</si>
</sst>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Ls&quot;#,##0_);\(&quot;Ls&quot;#,##0\)"/>
    <numFmt numFmtId="173" formatCode="&quot;Ls&quot;#,##0_);[Red]\(&quot;Ls&quot;#,##0\)"/>
    <numFmt numFmtId="174" formatCode="&quot;Ls&quot;#,##0.00_);\(&quot;Ls&quot;#,##0.00\)"/>
    <numFmt numFmtId="175" formatCode="&quot;Ls&quot;#,##0.00_);[Red]\(&quot;Ls&quot;#,##0.00\)"/>
    <numFmt numFmtId="176" formatCode="_(&quot;Ls&quot;* #,##0_);_(&quot;Ls&quot;* \(#,##0\);_(&quot;Ls&quot;* &quot;-&quot;_);_(@_)"/>
    <numFmt numFmtId="177" formatCode="_(* #,##0_);_(* \(#,##0\);_(* &quot;-&quot;_);_(@_)"/>
    <numFmt numFmtId="178" formatCode="_(&quot;Ls&quot;* #,##0.00_);_(&quot;Ls&quot;* \(#,##0.00\);_(&quot;Ls&quot;* &quot;-&quot;??_);_(@_)"/>
    <numFmt numFmtId="179" formatCode="_(* #,##0.00_);_(* \(#,##0.00\);_(* &quot;-&quot;??_);_(@_)"/>
    <numFmt numFmtId="180" formatCode="0.000"/>
  </numFmts>
  <fonts count="58">
    <font>
      <sz val="10"/>
      <name val="Arial"/>
      <family val="0"/>
    </font>
    <font>
      <sz val="12"/>
      <name val="Times New Roman"/>
      <family val="1"/>
    </font>
    <font>
      <sz val="12"/>
      <name val="MSBaltAvantGarde"/>
      <family val="0"/>
    </font>
    <font>
      <b/>
      <i/>
      <sz val="2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2"/>
      <name val="Times New Roman"/>
      <family val="1"/>
    </font>
    <font>
      <b/>
      <i/>
      <vertAlign val="subscript"/>
      <sz val="12"/>
      <name val="Times New Roman"/>
      <family val="1"/>
    </font>
    <font>
      <b/>
      <vertAlign val="subscript"/>
      <sz val="12"/>
      <name val="Times New Roman"/>
      <family val="1"/>
    </font>
    <font>
      <b/>
      <vertAlign val="subscript"/>
      <sz val="12"/>
      <name val="Symbol"/>
      <family val="1"/>
    </font>
    <font>
      <sz val="12"/>
      <name val="Arial"/>
      <family val="0"/>
    </font>
    <font>
      <sz val="12"/>
      <color indexed="10"/>
      <name val="Arial"/>
      <family val="0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58" applyFont="1">
      <alignment/>
      <protection/>
    </xf>
    <xf numFmtId="0" fontId="3" fillId="0" borderId="0" xfId="58" applyFont="1" applyAlignment="1">
      <alignment horizontal="center"/>
      <protection/>
    </xf>
    <xf numFmtId="0" fontId="4" fillId="0" borderId="0" xfId="58" applyFont="1" applyBorder="1" applyAlignment="1">
      <alignment horizontal="right"/>
      <protection/>
    </xf>
    <xf numFmtId="0" fontId="1" fillId="0" borderId="10" xfId="58" applyFont="1" applyFill="1" applyBorder="1" applyAlignment="1">
      <alignment horizontal="center"/>
      <protection/>
    </xf>
    <xf numFmtId="0" fontId="7" fillId="0" borderId="10" xfId="58" applyFont="1" applyBorder="1">
      <alignment/>
      <protection/>
    </xf>
    <xf numFmtId="0" fontId="7" fillId="0" borderId="10" xfId="58" applyFont="1" applyBorder="1" applyAlignment="1">
      <alignment horizontal="right"/>
      <protection/>
    </xf>
    <xf numFmtId="0" fontId="1" fillId="0" borderId="10" xfId="58" applyFont="1" applyBorder="1">
      <alignment/>
      <protection/>
    </xf>
    <xf numFmtId="0" fontId="1" fillId="0" borderId="10" xfId="57" applyFont="1" applyBorder="1">
      <alignment/>
      <protection/>
    </xf>
    <xf numFmtId="0" fontId="9" fillId="0" borderId="0" xfId="58" applyFont="1">
      <alignment/>
      <protection/>
    </xf>
    <xf numFmtId="0" fontId="10" fillId="0" borderId="10" xfId="58" applyFont="1" applyBorder="1" applyAlignment="1">
      <alignment horizontal="right"/>
      <protection/>
    </xf>
    <xf numFmtId="0" fontId="10" fillId="0" borderId="10" xfId="58" applyFont="1" applyBorder="1" applyAlignment="1">
      <alignment horizontal="center"/>
      <protection/>
    </xf>
    <xf numFmtId="0" fontId="7" fillId="0" borderId="11" xfId="58" applyFont="1" applyBorder="1" applyAlignment="1">
      <alignment horizontal="left"/>
      <protection/>
    </xf>
    <xf numFmtId="0" fontId="1" fillId="0" borderId="11" xfId="58" applyFont="1" applyBorder="1">
      <alignment/>
      <protection/>
    </xf>
    <xf numFmtId="0" fontId="1" fillId="0" borderId="12" xfId="58" applyFont="1" applyBorder="1">
      <alignment/>
      <protection/>
    </xf>
    <xf numFmtId="0" fontId="1" fillId="0" borderId="13" xfId="58" applyFont="1" applyBorder="1">
      <alignment/>
      <protection/>
    </xf>
    <xf numFmtId="0" fontId="1" fillId="0" borderId="0" xfId="58" applyFont="1" applyBorder="1">
      <alignment/>
      <protection/>
    </xf>
    <xf numFmtId="0" fontId="1" fillId="0" borderId="14" xfId="58" applyFont="1" applyBorder="1">
      <alignment/>
      <protection/>
    </xf>
    <xf numFmtId="0" fontId="10" fillId="0" borderId="15" xfId="58" applyFont="1" applyBorder="1" applyAlignment="1">
      <alignment horizontal="center"/>
      <protection/>
    </xf>
    <xf numFmtId="0" fontId="1" fillId="0" borderId="10" xfId="58" applyFont="1" applyBorder="1" applyAlignment="1">
      <alignment horizontal="center"/>
      <protection/>
    </xf>
    <xf numFmtId="0" fontId="1" fillId="0" borderId="16" xfId="58" applyFont="1" applyBorder="1">
      <alignment/>
      <protection/>
    </xf>
    <xf numFmtId="0" fontId="1" fillId="0" borderId="0" xfId="58" applyFont="1" applyBorder="1" applyAlignment="1">
      <alignment horizontal="left"/>
      <protection/>
    </xf>
    <xf numFmtId="2" fontId="1" fillId="0" borderId="11" xfId="58" applyNumberFormat="1" applyFont="1" applyBorder="1">
      <alignment/>
      <protection/>
    </xf>
    <xf numFmtId="0" fontId="8" fillId="0" borderId="10" xfId="58" applyFont="1" applyBorder="1" applyAlignment="1">
      <alignment horizontal="center"/>
      <protection/>
    </xf>
    <xf numFmtId="0" fontId="8" fillId="0" borderId="0" xfId="58" applyFont="1">
      <alignment/>
      <protection/>
    </xf>
    <xf numFmtId="0" fontId="1" fillId="0" borderId="0" xfId="57" applyFont="1">
      <alignment/>
      <protection/>
    </xf>
    <xf numFmtId="0" fontId="1" fillId="0" borderId="0" xfId="57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" fillId="0" borderId="12" xfId="58" applyFont="1" applyBorder="1" applyAlignment="1">
      <alignment horizontal="center"/>
      <protection/>
    </xf>
    <xf numFmtId="0" fontId="1" fillId="0" borderId="10" xfId="0" applyFont="1" applyBorder="1" applyAlignment="1">
      <alignment/>
    </xf>
    <xf numFmtId="0" fontId="18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33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10" xfId="58" applyFont="1" applyBorder="1" applyAlignment="1">
      <alignment horizontal="right"/>
      <protection/>
    </xf>
    <xf numFmtId="0" fontId="0" fillId="0" borderId="0" xfId="0" applyAlignment="1">
      <alignment horizontal="center"/>
    </xf>
    <xf numFmtId="180" fontId="1" fillId="0" borderId="11" xfId="58" applyNumberFormat="1" applyFont="1" applyBorder="1">
      <alignment/>
      <protection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10" xfId="58" applyFont="1" applyBorder="1" applyAlignment="1">
      <alignment horizontal="right"/>
      <protection/>
    </xf>
    <xf numFmtId="0" fontId="1" fillId="0" borderId="0" xfId="58" applyFont="1" applyAlignment="1">
      <alignment horizontal="left"/>
      <protection/>
    </xf>
    <xf numFmtId="0" fontId="8" fillId="0" borderId="0" xfId="58" applyFont="1" applyAlignment="1">
      <alignment horizontal="left"/>
      <protection/>
    </xf>
    <xf numFmtId="0" fontId="1" fillId="0" borderId="17" xfId="57" applyFont="1" applyBorder="1">
      <alignment/>
      <protection/>
    </xf>
    <xf numFmtId="0" fontId="10" fillId="0" borderId="12" xfId="58" applyFont="1" applyBorder="1">
      <alignment/>
      <protection/>
    </xf>
    <xf numFmtId="0" fontId="18" fillId="0" borderId="0" xfId="0" applyFont="1" applyFill="1" applyAlignment="1">
      <alignment/>
    </xf>
    <xf numFmtId="0" fontId="10" fillId="0" borderId="18" xfId="58" applyFont="1" applyBorder="1" applyAlignment="1">
      <alignment horizontal="center"/>
      <protection/>
    </xf>
    <xf numFmtId="0" fontId="1" fillId="0" borderId="18" xfId="58" applyFont="1" applyBorder="1">
      <alignment/>
      <protection/>
    </xf>
    <xf numFmtId="0" fontId="1" fillId="0" borderId="10" xfId="58" applyFont="1" applyBorder="1" applyAlignment="1">
      <alignment horizontal="right"/>
      <protection/>
    </xf>
    <xf numFmtId="0" fontId="18" fillId="33" borderId="0" xfId="0" applyFont="1" applyFill="1" applyAlignment="1">
      <alignment horizontal="center"/>
    </xf>
    <xf numFmtId="0" fontId="21" fillId="0" borderId="17" xfId="58" applyFont="1" applyBorder="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ndroekoloģiskā analīze" xfId="57"/>
    <cellStyle name="Normal_Dendroekoloģiskā analīze (2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8"/>
  <sheetViews>
    <sheetView tabSelected="1" zoomScalePageLayoutView="0" workbookViewId="0" topLeftCell="A1">
      <selection activeCell="D12" sqref="D12"/>
    </sheetView>
  </sheetViews>
  <sheetFormatPr defaultColWidth="9.140625" defaultRowHeight="12.75"/>
  <sheetData>
    <row r="1" spans="2:11" ht="12.75">
      <c r="B1" t="s">
        <v>22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</row>
    <row r="2" spans="1:11" ht="12.75">
      <c r="A2">
        <v>1925</v>
      </c>
      <c r="B2">
        <v>1.269</v>
      </c>
      <c r="K2">
        <v>4.323</v>
      </c>
    </row>
    <row r="3" spans="1:11" ht="12.75">
      <c r="A3">
        <v>1926</v>
      </c>
      <c r="B3">
        <v>2.707</v>
      </c>
      <c r="K3">
        <v>3.63</v>
      </c>
    </row>
    <row r="4" spans="1:11" ht="12.75">
      <c r="A4">
        <v>1927</v>
      </c>
      <c r="B4">
        <v>3.568</v>
      </c>
      <c r="C4">
        <v>3.303</v>
      </c>
      <c r="E4">
        <v>4.878</v>
      </c>
      <c r="G4">
        <v>1.973</v>
      </c>
      <c r="K4">
        <v>3.543</v>
      </c>
    </row>
    <row r="5" spans="1:11" ht="12.75">
      <c r="A5">
        <v>1928</v>
      </c>
      <c r="B5">
        <v>3.241</v>
      </c>
      <c r="C5">
        <v>6.243</v>
      </c>
      <c r="E5">
        <v>3.492</v>
      </c>
      <c r="G5">
        <v>3.605</v>
      </c>
      <c r="K5">
        <v>2.724</v>
      </c>
    </row>
    <row r="6" spans="1:11" ht="12.75">
      <c r="A6">
        <v>1929</v>
      </c>
      <c r="B6">
        <v>2.268</v>
      </c>
      <c r="C6">
        <v>5.13</v>
      </c>
      <c r="D6">
        <v>3.276</v>
      </c>
      <c r="E6">
        <v>2.978</v>
      </c>
      <c r="G6">
        <v>3.46</v>
      </c>
      <c r="K6">
        <v>1.897</v>
      </c>
    </row>
    <row r="7" spans="1:11" ht="12.75">
      <c r="A7">
        <v>1930</v>
      </c>
      <c r="B7">
        <v>2.923</v>
      </c>
      <c r="C7">
        <v>5.432</v>
      </c>
      <c r="D7">
        <v>7.857</v>
      </c>
      <c r="E7">
        <v>3.06</v>
      </c>
      <c r="G7">
        <v>4.851</v>
      </c>
      <c r="J7">
        <v>2.739</v>
      </c>
      <c r="K7">
        <v>2.481</v>
      </c>
    </row>
    <row r="8" spans="1:11" ht="12.75">
      <c r="A8">
        <v>1931</v>
      </c>
      <c r="B8">
        <v>2.945</v>
      </c>
      <c r="C8">
        <v>4.377</v>
      </c>
      <c r="D8">
        <v>6.321</v>
      </c>
      <c r="E8">
        <v>2.934</v>
      </c>
      <c r="G8">
        <v>4.051</v>
      </c>
      <c r="J8">
        <v>2.684</v>
      </c>
      <c r="K8">
        <v>1.971</v>
      </c>
    </row>
    <row r="9" spans="1:11" ht="12.75">
      <c r="A9">
        <v>1932</v>
      </c>
      <c r="B9">
        <v>2.793</v>
      </c>
      <c r="C9">
        <v>3.791</v>
      </c>
      <c r="D9">
        <v>5.959</v>
      </c>
      <c r="E9">
        <v>2.864</v>
      </c>
      <c r="G9">
        <v>3.428</v>
      </c>
      <c r="H9">
        <v>10.921</v>
      </c>
      <c r="J9">
        <v>2.953</v>
      </c>
      <c r="K9">
        <v>1.915</v>
      </c>
    </row>
    <row r="10" spans="1:11" ht="12.75">
      <c r="A10">
        <v>1933</v>
      </c>
      <c r="B10">
        <v>2.616</v>
      </c>
      <c r="C10">
        <v>3.962</v>
      </c>
      <c r="D10">
        <v>5.765</v>
      </c>
      <c r="E10">
        <v>2.63</v>
      </c>
      <c r="G10">
        <v>4.511</v>
      </c>
      <c r="H10">
        <v>6.592</v>
      </c>
      <c r="J10">
        <v>2.665</v>
      </c>
      <c r="K10">
        <v>2.393</v>
      </c>
    </row>
    <row r="11" spans="1:11" ht="12.75">
      <c r="A11">
        <v>1934</v>
      </c>
      <c r="B11">
        <v>2.393</v>
      </c>
      <c r="C11">
        <v>3.549</v>
      </c>
      <c r="D11">
        <v>4.244</v>
      </c>
      <c r="E11">
        <v>2.77</v>
      </c>
      <c r="G11">
        <v>2.952</v>
      </c>
      <c r="H11">
        <v>5.91</v>
      </c>
      <c r="I11">
        <v>4.967</v>
      </c>
      <c r="J11">
        <v>3.41</v>
      </c>
      <c r="K11">
        <v>1.591</v>
      </c>
    </row>
    <row r="12" spans="1:11" ht="12.75">
      <c r="A12">
        <v>1935</v>
      </c>
      <c r="B12">
        <v>2.331</v>
      </c>
      <c r="C12">
        <v>3.047</v>
      </c>
      <c r="D12">
        <v>4.143</v>
      </c>
      <c r="E12">
        <v>2.704</v>
      </c>
      <c r="G12">
        <v>2.427</v>
      </c>
      <c r="H12">
        <v>5.419</v>
      </c>
      <c r="I12">
        <v>4.177</v>
      </c>
      <c r="J12">
        <v>3.952</v>
      </c>
      <c r="K12">
        <v>1.455</v>
      </c>
    </row>
    <row r="13" spans="1:11" ht="12.75">
      <c r="A13">
        <v>1936</v>
      </c>
      <c r="B13">
        <v>2.603</v>
      </c>
      <c r="C13">
        <v>3.611</v>
      </c>
      <c r="D13">
        <v>4.786</v>
      </c>
      <c r="E13">
        <v>2.865</v>
      </c>
      <c r="G13">
        <v>4.016</v>
      </c>
      <c r="H13">
        <v>5.875</v>
      </c>
      <c r="I13">
        <v>4.41</v>
      </c>
      <c r="J13">
        <v>2.613</v>
      </c>
      <c r="K13">
        <v>1.682</v>
      </c>
    </row>
    <row r="14" spans="1:11" ht="12.75">
      <c r="A14">
        <v>1937</v>
      </c>
      <c r="B14">
        <v>1.851</v>
      </c>
      <c r="C14">
        <v>3.138</v>
      </c>
      <c r="D14">
        <v>3.636</v>
      </c>
      <c r="E14">
        <v>2.37</v>
      </c>
      <c r="F14">
        <v>2.494</v>
      </c>
      <c r="G14">
        <v>3.333</v>
      </c>
      <c r="H14">
        <v>4.174</v>
      </c>
      <c r="I14">
        <v>3.452</v>
      </c>
      <c r="J14">
        <v>2.649</v>
      </c>
      <c r="K14">
        <v>1.28</v>
      </c>
    </row>
    <row r="15" spans="1:11" ht="12.75">
      <c r="A15">
        <v>1938</v>
      </c>
      <c r="B15">
        <v>2.246</v>
      </c>
      <c r="C15">
        <v>2.811</v>
      </c>
      <c r="D15">
        <v>3.962</v>
      </c>
      <c r="E15">
        <v>2.496</v>
      </c>
      <c r="F15">
        <v>5.832</v>
      </c>
      <c r="G15">
        <v>3.838</v>
      </c>
      <c r="H15">
        <v>3.245</v>
      </c>
      <c r="I15">
        <v>3.41</v>
      </c>
      <c r="J15">
        <v>2.724</v>
      </c>
      <c r="K15">
        <v>1.47</v>
      </c>
    </row>
    <row r="16" spans="1:11" ht="12.75">
      <c r="A16">
        <v>1939</v>
      </c>
      <c r="B16">
        <v>2.118</v>
      </c>
      <c r="C16">
        <v>2.897</v>
      </c>
      <c r="D16">
        <v>3.02</v>
      </c>
      <c r="E16">
        <v>2.057</v>
      </c>
      <c r="F16">
        <v>4.419</v>
      </c>
      <c r="G16">
        <v>4.002</v>
      </c>
      <c r="H16">
        <v>2.143</v>
      </c>
      <c r="I16">
        <v>2.46</v>
      </c>
      <c r="J16">
        <v>2.683</v>
      </c>
      <c r="K16">
        <v>1.704</v>
      </c>
    </row>
    <row r="17" spans="1:11" ht="12.75">
      <c r="A17">
        <v>1940</v>
      </c>
      <c r="B17">
        <v>1.305</v>
      </c>
      <c r="C17">
        <v>1.63</v>
      </c>
      <c r="D17">
        <v>2.394</v>
      </c>
      <c r="E17">
        <v>1.278</v>
      </c>
      <c r="F17">
        <v>1.9</v>
      </c>
      <c r="G17">
        <v>2.919</v>
      </c>
      <c r="H17">
        <v>1.24</v>
      </c>
      <c r="I17">
        <v>1.659</v>
      </c>
      <c r="J17">
        <v>1.75</v>
      </c>
      <c r="K17">
        <v>0.8</v>
      </c>
    </row>
    <row r="18" spans="1:11" ht="12.75">
      <c r="A18">
        <v>1941</v>
      </c>
      <c r="B18">
        <v>1.623</v>
      </c>
      <c r="C18">
        <v>1.587</v>
      </c>
      <c r="D18">
        <v>1.871</v>
      </c>
      <c r="E18">
        <v>1.348</v>
      </c>
      <c r="F18">
        <v>2.16</v>
      </c>
      <c r="G18">
        <v>2.77</v>
      </c>
      <c r="H18">
        <v>1.284</v>
      </c>
      <c r="I18">
        <v>1.647</v>
      </c>
      <c r="J18">
        <v>2.088</v>
      </c>
      <c r="K18">
        <v>1.053</v>
      </c>
    </row>
    <row r="19" spans="1:11" ht="12.75">
      <c r="A19">
        <v>1942</v>
      </c>
      <c r="B19">
        <v>1.372</v>
      </c>
      <c r="C19">
        <v>1.502</v>
      </c>
      <c r="D19">
        <v>1.471</v>
      </c>
      <c r="E19">
        <v>1.21</v>
      </c>
      <c r="F19">
        <v>2.659</v>
      </c>
      <c r="G19">
        <v>2.563</v>
      </c>
      <c r="H19">
        <v>1.211</v>
      </c>
      <c r="I19">
        <v>1.673</v>
      </c>
      <c r="J19">
        <v>2.05</v>
      </c>
      <c r="K19">
        <v>0.877</v>
      </c>
    </row>
    <row r="20" spans="1:11" ht="12.75">
      <c r="A20">
        <v>1943</v>
      </c>
      <c r="B20">
        <v>1.786</v>
      </c>
      <c r="C20">
        <v>1.565</v>
      </c>
      <c r="D20">
        <v>1.319</v>
      </c>
      <c r="E20">
        <v>1.449</v>
      </c>
      <c r="F20">
        <v>4.087</v>
      </c>
      <c r="G20">
        <v>2.799</v>
      </c>
      <c r="H20">
        <v>1.572</v>
      </c>
      <c r="I20">
        <v>1.811</v>
      </c>
      <c r="J20">
        <v>1.934</v>
      </c>
      <c r="K20">
        <v>1.529</v>
      </c>
    </row>
    <row r="21" spans="1:11" ht="12.75">
      <c r="A21">
        <v>1944</v>
      </c>
      <c r="B21">
        <v>2.231</v>
      </c>
      <c r="C21">
        <v>1.523</v>
      </c>
      <c r="D21">
        <v>1.508</v>
      </c>
      <c r="E21">
        <v>1.942</v>
      </c>
      <c r="F21">
        <v>3.757</v>
      </c>
      <c r="G21">
        <v>2.781</v>
      </c>
      <c r="H21">
        <v>1.918</v>
      </c>
      <c r="I21">
        <v>1.95</v>
      </c>
      <c r="J21">
        <v>1.915</v>
      </c>
      <c r="K21">
        <v>1.99</v>
      </c>
    </row>
    <row r="22" spans="1:11" ht="12.75">
      <c r="A22">
        <v>1945</v>
      </c>
      <c r="B22">
        <v>2.498</v>
      </c>
      <c r="C22">
        <v>1.629</v>
      </c>
      <c r="D22">
        <v>1.911</v>
      </c>
      <c r="E22">
        <v>2.345</v>
      </c>
      <c r="F22">
        <v>4.167</v>
      </c>
      <c r="G22">
        <v>1.778</v>
      </c>
      <c r="H22">
        <v>1.884</v>
      </c>
      <c r="I22">
        <v>1.558</v>
      </c>
      <c r="J22">
        <v>2.736</v>
      </c>
      <c r="K22">
        <v>2.629</v>
      </c>
    </row>
    <row r="23" spans="1:11" ht="12.75">
      <c r="A23">
        <v>1946</v>
      </c>
      <c r="B23">
        <v>2.754</v>
      </c>
      <c r="C23">
        <v>2.217</v>
      </c>
      <c r="D23">
        <v>1.985</v>
      </c>
      <c r="E23">
        <v>2.664</v>
      </c>
      <c r="F23">
        <v>3.712</v>
      </c>
      <c r="G23">
        <v>1.507</v>
      </c>
      <c r="H23">
        <v>2.127</v>
      </c>
      <c r="I23">
        <v>1.65</v>
      </c>
      <c r="J23">
        <v>2.647</v>
      </c>
      <c r="K23">
        <v>1.884</v>
      </c>
    </row>
    <row r="24" spans="1:11" ht="12.75">
      <c r="A24">
        <v>1947</v>
      </c>
      <c r="B24">
        <v>0.914</v>
      </c>
      <c r="C24">
        <v>1.221</v>
      </c>
      <c r="D24">
        <v>1.34</v>
      </c>
      <c r="E24">
        <v>1.282</v>
      </c>
      <c r="F24">
        <v>1.819</v>
      </c>
      <c r="G24">
        <v>2.489</v>
      </c>
      <c r="H24">
        <v>1.598</v>
      </c>
      <c r="I24">
        <v>1.369</v>
      </c>
      <c r="J24">
        <v>1.323</v>
      </c>
      <c r="K24">
        <v>1.565</v>
      </c>
    </row>
    <row r="25" spans="1:11" ht="12.75">
      <c r="A25">
        <v>1948</v>
      </c>
      <c r="B25">
        <v>1.355</v>
      </c>
      <c r="C25">
        <v>1.774</v>
      </c>
      <c r="D25">
        <v>1.741</v>
      </c>
      <c r="E25">
        <v>1.767</v>
      </c>
      <c r="F25">
        <v>2.972</v>
      </c>
      <c r="G25">
        <v>2.415</v>
      </c>
      <c r="H25">
        <v>2.159</v>
      </c>
      <c r="I25">
        <v>2.488</v>
      </c>
      <c r="J25">
        <v>1.95</v>
      </c>
      <c r="K25">
        <v>1.862</v>
      </c>
    </row>
    <row r="26" spans="1:11" ht="12.75">
      <c r="A26">
        <v>1949</v>
      </c>
      <c r="B26">
        <v>1.461</v>
      </c>
      <c r="C26">
        <v>1.158</v>
      </c>
      <c r="D26">
        <v>1.66</v>
      </c>
      <c r="E26">
        <v>1.613</v>
      </c>
      <c r="F26">
        <v>2.423</v>
      </c>
      <c r="G26">
        <v>2.239</v>
      </c>
      <c r="H26">
        <v>2.053</v>
      </c>
      <c r="I26">
        <v>2.352</v>
      </c>
      <c r="J26">
        <v>2.268</v>
      </c>
      <c r="K26">
        <v>1.82</v>
      </c>
    </row>
    <row r="27" spans="1:11" ht="12.75">
      <c r="A27">
        <v>1950</v>
      </c>
      <c r="B27">
        <v>1.414</v>
      </c>
      <c r="C27">
        <v>1.51</v>
      </c>
      <c r="D27">
        <v>2.247</v>
      </c>
      <c r="E27">
        <v>2.464</v>
      </c>
      <c r="F27">
        <v>3.402</v>
      </c>
      <c r="G27">
        <v>1.797</v>
      </c>
      <c r="H27">
        <v>2.54</v>
      </c>
      <c r="I27">
        <v>3.105</v>
      </c>
      <c r="J27">
        <v>2.647</v>
      </c>
      <c r="K27">
        <v>1.905</v>
      </c>
    </row>
    <row r="28" spans="1:11" ht="12.75">
      <c r="A28">
        <v>1951</v>
      </c>
      <c r="B28">
        <v>0.992</v>
      </c>
      <c r="C28">
        <v>1.178</v>
      </c>
      <c r="D28">
        <v>1.446</v>
      </c>
      <c r="E28">
        <v>1.751</v>
      </c>
      <c r="F28">
        <v>1.969</v>
      </c>
      <c r="G28">
        <v>0.977</v>
      </c>
      <c r="H28">
        <v>1.734</v>
      </c>
      <c r="I28">
        <v>2.344</v>
      </c>
      <c r="J28">
        <v>1.065</v>
      </c>
      <c r="K28">
        <v>1.34</v>
      </c>
    </row>
    <row r="29" spans="1:11" ht="12.75">
      <c r="A29">
        <v>1952</v>
      </c>
      <c r="B29">
        <v>0.863</v>
      </c>
      <c r="C29">
        <v>1.424</v>
      </c>
      <c r="D29">
        <v>1.117</v>
      </c>
      <c r="E29">
        <v>1.484</v>
      </c>
      <c r="F29">
        <v>1.708</v>
      </c>
      <c r="G29">
        <v>0.956</v>
      </c>
      <c r="H29">
        <v>1.647</v>
      </c>
      <c r="I29">
        <v>2.025</v>
      </c>
      <c r="J29">
        <v>1.38</v>
      </c>
      <c r="K29">
        <v>1.94</v>
      </c>
    </row>
    <row r="30" spans="1:11" ht="12.75">
      <c r="A30">
        <v>1953</v>
      </c>
      <c r="B30">
        <v>1.346</v>
      </c>
      <c r="C30">
        <v>1.499</v>
      </c>
      <c r="D30">
        <v>1.394</v>
      </c>
      <c r="E30">
        <v>1.679</v>
      </c>
      <c r="F30">
        <v>2.138</v>
      </c>
      <c r="G30">
        <v>1.85</v>
      </c>
      <c r="H30">
        <v>2.016</v>
      </c>
      <c r="I30">
        <v>2.329</v>
      </c>
      <c r="J30">
        <v>1.681</v>
      </c>
      <c r="K30">
        <v>1.538</v>
      </c>
    </row>
    <row r="31" spans="1:11" ht="12.75">
      <c r="A31">
        <v>1954</v>
      </c>
      <c r="B31">
        <v>1.134</v>
      </c>
      <c r="C31">
        <v>1.061</v>
      </c>
      <c r="D31">
        <v>1.25</v>
      </c>
      <c r="E31">
        <v>1.318</v>
      </c>
      <c r="F31">
        <v>2.413</v>
      </c>
      <c r="G31">
        <v>1.752</v>
      </c>
      <c r="H31">
        <v>1.701</v>
      </c>
      <c r="I31">
        <v>2.306</v>
      </c>
      <c r="J31">
        <v>0.742</v>
      </c>
      <c r="K31">
        <v>1.452</v>
      </c>
    </row>
    <row r="32" spans="1:11" ht="12.75">
      <c r="A32">
        <v>1955</v>
      </c>
      <c r="B32">
        <v>1.22</v>
      </c>
      <c r="C32">
        <v>1.535</v>
      </c>
      <c r="D32">
        <v>1.351</v>
      </c>
      <c r="E32">
        <v>1.655</v>
      </c>
      <c r="F32">
        <v>2.021</v>
      </c>
      <c r="G32">
        <v>2.213</v>
      </c>
      <c r="H32">
        <v>1.868</v>
      </c>
      <c r="I32">
        <v>2.258</v>
      </c>
      <c r="J32">
        <v>0.871</v>
      </c>
      <c r="K32">
        <v>2.089</v>
      </c>
    </row>
    <row r="33" spans="1:11" ht="12.75">
      <c r="A33">
        <v>1956</v>
      </c>
      <c r="B33">
        <v>1.283</v>
      </c>
      <c r="C33">
        <v>0.989</v>
      </c>
      <c r="D33">
        <v>1.054</v>
      </c>
      <c r="E33">
        <v>1.225</v>
      </c>
      <c r="F33">
        <v>2.367</v>
      </c>
      <c r="G33">
        <v>1.784</v>
      </c>
      <c r="H33">
        <v>1.578</v>
      </c>
      <c r="I33">
        <v>1.654</v>
      </c>
      <c r="J33">
        <v>1.205</v>
      </c>
      <c r="K33">
        <v>1.294</v>
      </c>
    </row>
    <row r="34" spans="1:11" ht="12.75">
      <c r="A34">
        <v>1957</v>
      </c>
      <c r="B34">
        <v>1.304</v>
      </c>
      <c r="C34">
        <v>1.394</v>
      </c>
      <c r="D34">
        <v>1.58</v>
      </c>
      <c r="E34">
        <v>1.573</v>
      </c>
      <c r="F34">
        <v>3.194</v>
      </c>
      <c r="G34">
        <v>2.131</v>
      </c>
      <c r="H34">
        <v>2.07</v>
      </c>
      <c r="I34">
        <v>2.578</v>
      </c>
      <c r="J34">
        <v>1.54</v>
      </c>
      <c r="K34">
        <v>1.813</v>
      </c>
    </row>
    <row r="35" spans="1:11" ht="12.75">
      <c r="A35">
        <v>1958</v>
      </c>
      <c r="B35">
        <v>0.802</v>
      </c>
      <c r="C35">
        <v>0.832</v>
      </c>
      <c r="D35">
        <v>0.877</v>
      </c>
      <c r="E35">
        <v>1.21</v>
      </c>
      <c r="F35">
        <v>2.564</v>
      </c>
      <c r="G35">
        <v>1.488</v>
      </c>
      <c r="H35">
        <v>1.56</v>
      </c>
      <c r="I35">
        <v>1.823</v>
      </c>
      <c r="J35">
        <v>1.23</v>
      </c>
      <c r="K35">
        <v>1.292</v>
      </c>
    </row>
    <row r="36" spans="1:11" ht="12.75">
      <c r="A36">
        <v>1959</v>
      </c>
      <c r="B36">
        <v>1.182</v>
      </c>
      <c r="C36">
        <v>1.156</v>
      </c>
      <c r="D36">
        <v>1.541</v>
      </c>
      <c r="E36">
        <v>1.892</v>
      </c>
      <c r="F36">
        <v>2.427</v>
      </c>
      <c r="G36">
        <v>1.887</v>
      </c>
      <c r="H36">
        <v>1.915</v>
      </c>
      <c r="I36">
        <v>2.208</v>
      </c>
      <c r="J36">
        <v>1.592</v>
      </c>
      <c r="K36">
        <v>1.925</v>
      </c>
    </row>
    <row r="37" spans="1:11" ht="12.75">
      <c r="A37">
        <v>1960</v>
      </c>
      <c r="B37">
        <v>0.908</v>
      </c>
      <c r="C37">
        <v>0.791</v>
      </c>
      <c r="D37">
        <v>0.83</v>
      </c>
      <c r="E37">
        <v>1.147</v>
      </c>
      <c r="F37">
        <v>1.76</v>
      </c>
      <c r="G37">
        <v>1.571</v>
      </c>
      <c r="H37">
        <v>1.1</v>
      </c>
      <c r="I37">
        <v>1.746</v>
      </c>
      <c r="J37">
        <v>0.912</v>
      </c>
      <c r="K37">
        <v>1.677</v>
      </c>
    </row>
    <row r="38" spans="1:11" ht="12.75">
      <c r="A38">
        <v>1961</v>
      </c>
      <c r="B38">
        <v>0.823</v>
      </c>
      <c r="C38">
        <v>1.045</v>
      </c>
      <c r="D38">
        <v>1.111</v>
      </c>
      <c r="E38">
        <v>1.411</v>
      </c>
      <c r="F38">
        <v>1.855</v>
      </c>
      <c r="G38">
        <v>1.763</v>
      </c>
      <c r="H38">
        <v>1.454</v>
      </c>
      <c r="I38">
        <v>2.086</v>
      </c>
      <c r="J38">
        <v>1.146</v>
      </c>
      <c r="K38">
        <v>1.453</v>
      </c>
    </row>
    <row r="39" spans="1:11" ht="12.75">
      <c r="A39">
        <v>1962</v>
      </c>
      <c r="B39">
        <v>0.992</v>
      </c>
      <c r="C39">
        <v>0.454</v>
      </c>
      <c r="D39">
        <v>0.786</v>
      </c>
      <c r="E39">
        <v>1.1</v>
      </c>
      <c r="F39">
        <v>1.393</v>
      </c>
      <c r="G39">
        <v>1.439</v>
      </c>
      <c r="H39">
        <v>1.087</v>
      </c>
      <c r="I39">
        <v>1.798</v>
      </c>
      <c r="J39">
        <v>0.857</v>
      </c>
      <c r="K39">
        <v>1.214</v>
      </c>
    </row>
    <row r="40" spans="1:11" ht="12.75">
      <c r="A40">
        <v>1963</v>
      </c>
      <c r="B40">
        <v>0.781</v>
      </c>
      <c r="C40">
        <v>0.433</v>
      </c>
      <c r="D40">
        <v>0.913</v>
      </c>
      <c r="E40">
        <v>1.278</v>
      </c>
      <c r="F40">
        <v>1.58</v>
      </c>
      <c r="G40">
        <v>1.747</v>
      </c>
      <c r="H40">
        <v>1.635</v>
      </c>
      <c r="I40">
        <v>1.9</v>
      </c>
      <c r="J40">
        <v>0.871</v>
      </c>
      <c r="K40">
        <v>1.824</v>
      </c>
    </row>
    <row r="41" spans="1:11" ht="12.75">
      <c r="A41">
        <v>1964</v>
      </c>
      <c r="B41">
        <v>0.486</v>
      </c>
      <c r="C41">
        <v>0.498</v>
      </c>
      <c r="D41">
        <v>0.668</v>
      </c>
      <c r="E41">
        <v>0.864</v>
      </c>
      <c r="F41">
        <v>1.432</v>
      </c>
      <c r="G41">
        <v>1.179</v>
      </c>
      <c r="H41">
        <v>1.169</v>
      </c>
      <c r="I41">
        <v>1.486</v>
      </c>
      <c r="J41">
        <v>0.706</v>
      </c>
      <c r="K41">
        <v>1.644</v>
      </c>
    </row>
    <row r="42" spans="1:11" ht="12.75">
      <c r="A42">
        <v>1965</v>
      </c>
      <c r="B42">
        <v>0.931</v>
      </c>
      <c r="C42">
        <v>0.685</v>
      </c>
      <c r="D42">
        <v>0.996</v>
      </c>
      <c r="E42">
        <v>1.119</v>
      </c>
      <c r="F42">
        <v>1.44</v>
      </c>
      <c r="G42">
        <v>1.759</v>
      </c>
      <c r="H42">
        <v>1.246</v>
      </c>
      <c r="I42">
        <v>1.834</v>
      </c>
      <c r="J42">
        <v>0.837</v>
      </c>
      <c r="K42">
        <v>1.669</v>
      </c>
    </row>
    <row r="43" spans="1:11" ht="12.75">
      <c r="A43">
        <v>1966</v>
      </c>
      <c r="B43">
        <v>0.783</v>
      </c>
      <c r="C43">
        <v>0.374</v>
      </c>
      <c r="D43">
        <v>0.581</v>
      </c>
      <c r="E43">
        <v>0.82</v>
      </c>
      <c r="F43">
        <v>1.357</v>
      </c>
      <c r="G43">
        <v>1.783</v>
      </c>
      <c r="H43">
        <v>1.052</v>
      </c>
      <c r="I43">
        <v>1.539</v>
      </c>
      <c r="J43">
        <v>1.019</v>
      </c>
      <c r="K43">
        <v>1.111</v>
      </c>
    </row>
    <row r="44" spans="1:11" ht="12.75">
      <c r="A44">
        <v>1967</v>
      </c>
      <c r="B44">
        <v>0.868</v>
      </c>
      <c r="C44">
        <v>0.515</v>
      </c>
      <c r="D44">
        <v>1.119</v>
      </c>
      <c r="E44">
        <v>1.04</v>
      </c>
      <c r="F44">
        <v>1.357</v>
      </c>
      <c r="G44">
        <v>2.758</v>
      </c>
      <c r="H44">
        <v>1.099</v>
      </c>
      <c r="I44">
        <v>1.684</v>
      </c>
      <c r="J44">
        <v>0.949</v>
      </c>
      <c r="K44">
        <v>1.134</v>
      </c>
    </row>
    <row r="45" spans="1:11" ht="12.75">
      <c r="A45">
        <v>1968</v>
      </c>
      <c r="B45">
        <v>0.824</v>
      </c>
      <c r="C45">
        <v>0.39</v>
      </c>
      <c r="D45">
        <v>0.793</v>
      </c>
      <c r="E45">
        <v>1.12</v>
      </c>
      <c r="F45">
        <v>2.035</v>
      </c>
      <c r="G45">
        <v>2.884</v>
      </c>
      <c r="H45">
        <v>7.311</v>
      </c>
      <c r="I45">
        <v>2.997</v>
      </c>
      <c r="J45">
        <v>1.164</v>
      </c>
      <c r="K45">
        <v>1.302</v>
      </c>
    </row>
    <row r="46" spans="1:11" ht="12.75">
      <c r="A46">
        <v>1969</v>
      </c>
      <c r="B46">
        <v>0.824</v>
      </c>
      <c r="C46">
        <v>0.307</v>
      </c>
      <c r="D46">
        <v>1.203</v>
      </c>
      <c r="E46">
        <v>0.688</v>
      </c>
      <c r="F46">
        <v>1.513</v>
      </c>
      <c r="G46">
        <v>1.675</v>
      </c>
      <c r="H46">
        <v>2.518</v>
      </c>
      <c r="I46">
        <v>1.626</v>
      </c>
      <c r="J46">
        <v>1.312</v>
      </c>
      <c r="K46">
        <v>1.1</v>
      </c>
    </row>
    <row r="47" spans="1:11" ht="12.75">
      <c r="A47">
        <v>1970</v>
      </c>
      <c r="B47">
        <v>0.824</v>
      </c>
      <c r="C47">
        <v>0.351</v>
      </c>
      <c r="D47">
        <v>2.012</v>
      </c>
      <c r="E47">
        <v>0.761</v>
      </c>
      <c r="F47">
        <v>2.036</v>
      </c>
      <c r="G47">
        <v>1.317</v>
      </c>
      <c r="H47">
        <v>2.009</v>
      </c>
      <c r="I47">
        <v>2.103</v>
      </c>
      <c r="J47">
        <v>1.375</v>
      </c>
      <c r="K47">
        <v>1.339</v>
      </c>
    </row>
    <row r="48" spans="1:11" ht="12.75">
      <c r="A48">
        <v>1971</v>
      </c>
      <c r="B48">
        <v>0.656</v>
      </c>
      <c r="C48">
        <v>0.704</v>
      </c>
      <c r="D48">
        <v>2.263</v>
      </c>
      <c r="E48">
        <v>0.84</v>
      </c>
      <c r="F48">
        <v>1.715</v>
      </c>
      <c r="G48">
        <v>1.406</v>
      </c>
      <c r="H48">
        <v>1.556</v>
      </c>
      <c r="I48">
        <v>1.798</v>
      </c>
      <c r="J48">
        <v>1.48</v>
      </c>
      <c r="K48">
        <v>0.948</v>
      </c>
    </row>
    <row r="49" spans="1:11" ht="12.75">
      <c r="A49">
        <v>1972</v>
      </c>
      <c r="B49">
        <v>0.91</v>
      </c>
      <c r="C49">
        <v>0.889</v>
      </c>
      <c r="D49">
        <v>3.031</v>
      </c>
      <c r="E49">
        <v>1.146</v>
      </c>
      <c r="F49">
        <v>2.453</v>
      </c>
      <c r="G49">
        <v>1.719</v>
      </c>
      <c r="H49">
        <v>2.4</v>
      </c>
      <c r="I49">
        <v>1.894</v>
      </c>
      <c r="J49">
        <v>1.859</v>
      </c>
      <c r="K49">
        <v>1.582</v>
      </c>
    </row>
    <row r="50" spans="1:11" ht="12.75">
      <c r="A50">
        <v>1973</v>
      </c>
      <c r="B50">
        <v>1.058</v>
      </c>
      <c r="C50">
        <v>1.034</v>
      </c>
      <c r="D50">
        <v>2.527</v>
      </c>
      <c r="E50">
        <v>1.531</v>
      </c>
      <c r="F50">
        <v>2.558</v>
      </c>
      <c r="G50">
        <v>1.473</v>
      </c>
      <c r="H50">
        <v>1.861</v>
      </c>
      <c r="I50">
        <v>1.609</v>
      </c>
      <c r="J50">
        <v>1.838</v>
      </c>
      <c r="K50">
        <v>2.045</v>
      </c>
    </row>
    <row r="51" spans="1:11" ht="12.75">
      <c r="A51">
        <v>1974</v>
      </c>
      <c r="B51">
        <v>0.995</v>
      </c>
      <c r="C51">
        <v>1.077</v>
      </c>
      <c r="D51">
        <v>3.079</v>
      </c>
      <c r="E51">
        <v>1.717</v>
      </c>
      <c r="F51">
        <v>2.536</v>
      </c>
      <c r="G51">
        <v>1.301</v>
      </c>
      <c r="H51">
        <v>1.321</v>
      </c>
      <c r="I51">
        <v>1.619</v>
      </c>
      <c r="J51">
        <v>2.212</v>
      </c>
      <c r="K51">
        <v>1.652</v>
      </c>
    </row>
    <row r="52" spans="1:11" ht="12.75">
      <c r="A52">
        <v>1975</v>
      </c>
      <c r="B52">
        <v>1.037</v>
      </c>
      <c r="C52">
        <v>0.828</v>
      </c>
      <c r="D52">
        <v>3.007</v>
      </c>
      <c r="E52">
        <v>1.597</v>
      </c>
      <c r="F52">
        <v>2.113</v>
      </c>
      <c r="G52">
        <v>1.447</v>
      </c>
      <c r="H52">
        <v>1.11</v>
      </c>
      <c r="I52">
        <v>1.989</v>
      </c>
      <c r="J52">
        <v>1.513</v>
      </c>
      <c r="K52">
        <v>2.175</v>
      </c>
    </row>
    <row r="53" spans="1:11" ht="12.75">
      <c r="A53">
        <v>1976</v>
      </c>
      <c r="B53">
        <v>0.909</v>
      </c>
      <c r="C53">
        <v>0.807</v>
      </c>
      <c r="D53">
        <v>2.345</v>
      </c>
      <c r="E53">
        <v>0.921</v>
      </c>
      <c r="F53">
        <v>1.541</v>
      </c>
      <c r="G53">
        <v>0.924</v>
      </c>
      <c r="H53">
        <v>1.118</v>
      </c>
      <c r="I53">
        <v>1.872</v>
      </c>
      <c r="J53">
        <v>1.376</v>
      </c>
      <c r="K53">
        <v>1.448</v>
      </c>
    </row>
    <row r="54" spans="1:11" ht="12.75">
      <c r="A54">
        <v>1977</v>
      </c>
      <c r="B54">
        <v>0.867</v>
      </c>
      <c r="C54">
        <v>0.89</v>
      </c>
      <c r="D54">
        <v>2.34</v>
      </c>
      <c r="E54">
        <v>1.052</v>
      </c>
      <c r="F54">
        <v>1.623</v>
      </c>
      <c r="G54">
        <v>0.9</v>
      </c>
      <c r="H54">
        <v>1.475</v>
      </c>
      <c r="I54">
        <v>2.146</v>
      </c>
      <c r="J54">
        <v>1.459</v>
      </c>
      <c r="K54">
        <v>1.456</v>
      </c>
    </row>
    <row r="55" spans="1:11" ht="12.75">
      <c r="A55">
        <v>1978</v>
      </c>
      <c r="B55">
        <v>0.846</v>
      </c>
      <c r="C55">
        <v>0.908</v>
      </c>
      <c r="D55">
        <v>2.082</v>
      </c>
      <c r="E55">
        <v>1.542</v>
      </c>
      <c r="F55">
        <v>2.231</v>
      </c>
      <c r="G55">
        <v>1.252</v>
      </c>
      <c r="H55">
        <v>0.936</v>
      </c>
      <c r="I55">
        <v>2.667</v>
      </c>
      <c r="J55">
        <v>1.736</v>
      </c>
      <c r="K55">
        <v>1.302</v>
      </c>
    </row>
    <row r="56" spans="1:11" ht="12.75">
      <c r="A56">
        <v>1979</v>
      </c>
      <c r="B56">
        <v>0.782</v>
      </c>
      <c r="C56">
        <v>0.919</v>
      </c>
      <c r="D56">
        <v>2.427</v>
      </c>
      <c r="E56">
        <v>0.853</v>
      </c>
      <c r="F56">
        <v>1.62</v>
      </c>
      <c r="G56">
        <v>0.976</v>
      </c>
      <c r="H56">
        <v>1.151</v>
      </c>
      <c r="I56">
        <v>3.492</v>
      </c>
      <c r="J56">
        <v>1.079</v>
      </c>
      <c r="K56">
        <v>1.065</v>
      </c>
    </row>
    <row r="57" spans="1:11" ht="12.75">
      <c r="A57">
        <v>1980</v>
      </c>
      <c r="B57">
        <v>0.677</v>
      </c>
      <c r="C57">
        <v>0.935</v>
      </c>
      <c r="D57">
        <v>1.808</v>
      </c>
      <c r="E57">
        <v>0.682</v>
      </c>
      <c r="F57">
        <v>1.429</v>
      </c>
      <c r="G57">
        <v>0.362</v>
      </c>
      <c r="H57">
        <v>1.36</v>
      </c>
      <c r="I57">
        <v>3.81</v>
      </c>
      <c r="J57">
        <v>0.973</v>
      </c>
      <c r="K57">
        <v>1.536</v>
      </c>
    </row>
    <row r="58" spans="1:11" ht="12.75">
      <c r="A58">
        <v>1981</v>
      </c>
      <c r="B58">
        <v>1.222</v>
      </c>
      <c r="C58">
        <v>0.972</v>
      </c>
      <c r="D58">
        <v>1.894</v>
      </c>
      <c r="E58">
        <v>0.744</v>
      </c>
      <c r="F58">
        <v>2.14</v>
      </c>
      <c r="G58">
        <v>0.476</v>
      </c>
      <c r="H58">
        <v>1.892</v>
      </c>
      <c r="I58">
        <v>3.344</v>
      </c>
      <c r="J58">
        <v>1.333</v>
      </c>
      <c r="K58">
        <v>1.547</v>
      </c>
    </row>
    <row r="59" spans="1:11" ht="12.75">
      <c r="A59">
        <v>1982</v>
      </c>
      <c r="B59">
        <v>0.926</v>
      </c>
      <c r="C59">
        <v>1.203</v>
      </c>
      <c r="D59">
        <v>2.377</v>
      </c>
      <c r="E59">
        <v>0.949</v>
      </c>
      <c r="F59">
        <v>1.897</v>
      </c>
      <c r="G59">
        <v>0.683</v>
      </c>
      <c r="H59">
        <v>1.968</v>
      </c>
      <c r="I59">
        <v>2.381</v>
      </c>
      <c r="J59">
        <v>1.312</v>
      </c>
      <c r="K59">
        <v>0.947</v>
      </c>
    </row>
    <row r="60" spans="1:11" ht="12.75">
      <c r="A60">
        <v>1983</v>
      </c>
      <c r="B60">
        <v>1.058</v>
      </c>
      <c r="C60">
        <v>1.06</v>
      </c>
      <c r="D60">
        <v>3.238</v>
      </c>
      <c r="E60">
        <v>0.955</v>
      </c>
      <c r="F60">
        <v>1.712</v>
      </c>
      <c r="G60">
        <v>1.034</v>
      </c>
      <c r="H60">
        <v>1.571</v>
      </c>
      <c r="I60">
        <v>2.232</v>
      </c>
      <c r="J60">
        <v>1.459</v>
      </c>
      <c r="K60">
        <v>1.536</v>
      </c>
    </row>
    <row r="61" spans="1:11" ht="12.75">
      <c r="A61">
        <v>1984</v>
      </c>
      <c r="B61">
        <v>0.973</v>
      </c>
      <c r="C61">
        <v>1.746</v>
      </c>
      <c r="D61">
        <v>3.042</v>
      </c>
      <c r="E61">
        <v>1.336</v>
      </c>
      <c r="F61">
        <v>1.754</v>
      </c>
      <c r="G61">
        <v>1.008</v>
      </c>
      <c r="H61">
        <v>1.677</v>
      </c>
      <c r="I61">
        <v>1.819</v>
      </c>
      <c r="J61">
        <v>1.226</v>
      </c>
      <c r="K61">
        <v>1.278</v>
      </c>
    </row>
    <row r="62" spans="1:11" ht="12.75">
      <c r="A62">
        <v>1985</v>
      </c>
      <c r="B62">
        <v>0.783</v>
      </c>
      <c r="C62">
        <v>1.594</v>
      </c>
      <c r="D62">
        <v>2.854</v>
      </c>
      <c r="E62">
        <v>0.916</v>
      </c>
      <c r="F62">
        <v>1.713</v>
      </c>
      <c r="G62">
        <v>0.638</v>
      </c>
      <c r="H62">
        <v>2.143</v>
      </c>
      <c r="I62">
        <v>1.904</v>
      </c>
      <c r="J62">
        <v>1.203</v>
      </c>
      <c r="K62">
        <v>1.283</v>
      </c>
    </row>
    <row r="63" spans="1:11" ht="12.75">
      <c r="A63">
        <v>1986</v>
      </c>
      <c r="B63">
        <v>0.804</v>
      </c>
      <c r="C63">
        <v>1.445</v>
      </c>
      <c r="D63">
        <v>2.959</v>
      </c>
      <c r="E63">
        <v>0.876</v>
      </c>
      <c r="F63">
        <v>1.727</v>
      </c>
      <c r="G63">
        <v>0.331</v>
      </c>
      <c r="H63">
        <v>2.409</v>
      </c>
      <c r="I63">
        <v>1.883</v>
      </c>
      <c r="J63">
        <v>1.668</v>
      </c>
      <c r="K63">
        <v>1.391</v>
      </c>
    </row>
    <row r="64" spans="1:11" ht="12.75">
      <c r="A64">
        <v>1987</v>
      </c>
      <c r="B64">
        <v>1.037</v>
      </c>
      <c r="C64">
        <v>2.122</v>
      </c>
      <c r="D64">
        <v>3.128</v>
      </c>
      <c r="E64">
        <v>1.096</v>
      </c>
      <c r="F64">
        <v>2.212</v>
      </c>
      <c r="G64">
        <v>0.537</v>
      </c>
      <c r="H64">
        <v>1.727</v>
      </c>
      <c r="I64">
        <v>2.283</v>
      </c>
      <c r="J64">
        <v>1.895</v>
      </c>
      <c r="K64">
        <v>1.919</v>
      </c>
    </row>
    <row r="65" spans="1:11" ht="12.75">
      <c r="A65">
        <v>1988</v>
      </c>
      <c r="B65">
        <v>0.762</v>
      </c>
      <c r="C65">
        <v>1.494</v>
      </c>
      <c r="D65">
        <v>2.628</v>
      </c>
      <c r="E65">
        <v>1.158</v>
      </c>
      <c r="F65">
        <v>1.875</v>
      </c>
      <c r="G65">
        <v>0.766</v>
      </c>
      <c r="H65">
        <v>1.296</v>
      </c>
      <c r="I65">
        <v>2.915</v>
      </c>
      <c r="J65">
        <v>1.602</v>
      </c>
      <c r="K65">
        <v>1.719</v>
      </c>
    </row>
    <row r="66" spans="1:11" ht="12.75">
      <c r="A66">
        <v>1989</v>
      </c>
      <c r="B66">
        <v>0.719</v>
      </c>
      <c r="C66">
        <v>1.723</v>
      </c>
      <c r="D66">
        <v>2.333</v>
      </c>
      <c r="E66">
        <v>1.023</v>
      </c>
      <c r="F66">
        <v>2.022</v>
      </c>
      <c r="G66">
        <v>0.332</v>
      </c>
      <c r="H66">
        <v>1.239</v>
      </c>
      <c r="I66">
        <v>3.34</v>
      </c>
      <c r="J66">
        <v>1.619</v>
      </c>
      <c r="K66">
        <v>1.822</v>
      </c>
    </row>
    <row r="67" spans="1:11" ht="12.75">
      <c r="A67">
        <v>1990</v>
      </c>
      <c r="B67">
        <v>1.179</v>
      </c>
      <c r="C67">
        <v>1.697</v>
      </c>
      <c r="D67">
        <v>2.242</v>
      </c>
      <c r="E67">
        <v>1.493</v>
      </c>
      <c r="F67">
        <v>2.275</v>
      </c>
      <c r="G67">
        <v>0.621</v>
      </c>
      <c r="H67">
        <v>1.628</v>
      </c>
      <c r="I67">
        <v>4.952</v>
      </c>
      <c r="J67">
        <v>1.739</v>
      </c>
      <c r="K67">
        <v>2.583</v>
      </c>
    </row>
    <row r="68" spans="1:11" ht="12.75">
      <c r="A68">
        <v>1991</v>
      </c>
      <c r="B68">
        <v>0.884</v>
      </c>
      <c r="C68">
        <v>1.531</v>
      </c>
      <c r="D68">
        <v>1.937</v>
      </c>
      <c r="E68">
        <v>1.472</v>
      </c>
      <c r="F68">
        <v>1.884</v>
      </c>
      <c r="G68">
        <v>0.928</v>
      </c>
      <c r="H68">
        <v>1.386</v>
      </c>
      <c r="I68">
        <v>3.448</v>
      </c>
      <c r="J68">
        <v>1.774</v>
      </c>
      <c r="K68">
        <v>1.84</v>
      </c>
    </row>
    <row r="69" spans="1:11" ht="12.75">
      <c r="A69">
        <v>1992</v>
      </c>
      <c r="B69">
        <v>0.905</v>
      </c>
      <c r="C69">
        <v>1.841</v>
      </c>
      <c r="D69">
        <v>2.264</v>
      </c>
      <c r="E69">
        <v>1.347</v>
      </c>
      <c r="F69">
        <v>2.125</v>
      </c>
      <c r="G69">
        <v>0.678</v>
      </c>
      <c r="H69">
        <v>1.729</v>
      </c>
      <c r="I69">
        <v>2.55</v>
      </c>
      <c r="J69">
        <v>1.761</v>
      </c>
      <c r="K69">
        <v>1.875</v>
      </c>
    </row>
    <row r="70" spans="1:11" ht="12.75">
      <c r="A70">
        <v>1993</v>
      </c>
      <c r="B70">
        <v>0.8</v>
      </c>
      <c r="C70">
        <v>1.387</v>
      </c>
      <c r="D70">
        <v>2.675</v>
      </c>
      <c r="E70">
        <v>0.872</v>
      </c>
      <c r="F70">
        <v>1.725</v>
      </c>
      <c r="G70">
        <v>0.627</v>
      </c>
      <c r="H70">
        <v>1.749</v>
      </c>
      <c r="I70">
        <v>2.752</v>
      </c>
      <c r="J70">
        <v>1.453</v>
      </c>
      <c r="K70">
        <v>1.912</v>
      </c>
    </row>
    <row r="71" spans="1:11" ht="12.75">
      <c r="A71">
        <v>1994</v>
      </c>
      <c r="B71">
        <v>0.736</v>
      </c>
      <c r="C71">
        <v>1.326</v>
      </c>
      <c r="D71">
        <v>2.228</v>
      </c>
      <c r="E71">
        <v>0.706</v>
      </c>
      <c r="F71">
        <v>1.351</v>
      </c>
      <c r="G71">
        <v>0.563</v>
      </c>
      <c r="H71">
        <v>1.479</v>
      </c>
      <c r="I71">
        <v>1.597</v>
      </c>
      <c r="J71">
        <v>1.252</v>
      </c>
      <c r="K71">
        <v>1.461</v>
      </c>
    </row>
    <row r="72" spans="1:11" ht="12.75">
      <c r="A72">
        <v>1995</v>
      </c>
      <c r="B72">
        <v>1.2</v>
      </c>
      <c r="C72">
        <v>1.367</v>
      </c>
      <c r="D72">
        <v>1.934</v>
      </c>
      <c r="E72">
        <v>1.184</v>
      </c>
      <c r="F72">
        <v>1.942</v>
      </c>
      <c r="G72">
        <v>0.917</v>
      </c>
      <c r="H72">
        <v>1.339</v>
      </c>
      <c r="I72">
        <v>1.633</v>
      </c>
      <c r="J72">
        <v>1.461</v>
      </c>
      <c r="K72">
        <v>1.68</v>
      </c>
    </row>
    <row r="73" spans="1:11" ht="12.75">
      <c r="A73">
        <v>1996</v>
      </c>
      <c r="B73">
        <v>0.902</v>
      </c>
      <c r="C73">
        <v>1.014</v>
      </c>
      <c r="D73">
        <v>2.156</v>
      </c>
      <c r="E73">
        <v>1.031</v>
      </c>
      <c r="F73">
        <v>1.71</v>
      </c>
      <c r="G73">
        <v>0.636</v>
      </c>
      <c r="H73">
        <v>0.666</v>
      </c>
      <c r="I73">
        <v>1.54</v>
      </c>
      <c r="J73">
        <v>1.525</v>
      </c>
      <c r="K73">
        <v>1.579</v>
      </c>
    </row>
    <row r="74" spans="1:11" ht="12.75">
      <c r="A74">
        <v>1997</v>
      </c>
      <c r="B74">
        <v>0.923</v>
      </c>
      <c r="C74">
        <v>1.029</v>
      </c>
      <c r="D74">
        <v>1.797</v>
      </c>
      <c r="E74">
        <v>1.014</v>
      </c>
      <c r="F74">
        <v>1.94</v>
      </c>
      <c r="G74">
        <v>0.614</v>
      </c>
      <c r="H74">
        <v>0.635</v>
      </c>
      <c r="I74">
        <v>1.304</v>
      </c>
      <c r="J74">
        <v>1.486</v>
      </c>
      <c r="K74">
        <v>1.345</v>
      </c>
    </row>
    <row r="75" spans="1:11" ht="12.75">
      <c r="A75">
        <v>1998</v>
      </c>
      <c r="B75">
        <v>0.673</v>
      </c>
      <c r="C75">
        <v>0.741</v>
      </c>
      <c r="D75">
        <v>1.312</v>
      </c>
      <c r="E75">
        <v>0.766</v>
      </c>
      <c r="F75">
        <v>1.831</v>
      </c>
      <c r="G75">
        <v>0.559</v>
      </c>
      <c r="H75">
        <v>0.634</v>
      </c>
      <c r="I75">
        <v>1.114</v>
      </c>
      <c r="J75">
        <v>0.849</v>
      </c>
      <c r="K75">
        <v>1.068</v>
      </c>
    </row>
    <row r="76" spans="1:11" ht="12.75">
      <c r="A76">
        <v>1999</v>
      </c>
      <c r="B76">
        <v>0.758</v>
      </c>
      <c r="C76">
        <v>0.885</v>
      </c>
      <c r="D76">
        <v>1.599</v>
      </c>
      <c r="E76">
        <v>0.58</v>
      </c>
      <c r="F76">
        <v>1.865</v>
      </c>
      <c r="G76">
        <v>0.576</v>
      </c>
      <c r="H76">
        <v>0.722</v>
      </c>
      <c r="I76">
        <v>1.113</v>
      </c>
      <c r="J76">
        <v>0.663</v>
      </c>
      <c r="K76">
        <v>1.497</v>
      </c>
    </row>
    <row r="77" spans="1:11" ht="12.75">
      <c r="A77">
        <v>2000</v>
      </c>
      <c r="B77">
        <v>0.717</v>
      </c>
      <c r="C77">
        <v>1.016</v>
      </c>
      <c r="D77">
        <v>1.776</v>
      </c>
      <c r="E77">
        <v>0.808</v>
      </c>
      <c r="F77">
        <v>1.72</v>
      </c>
      <c r="G77">
        <v>0.338</v>
      </c>
      <c r="H77">
        <v>0.864</v>
      </c>
      <c r="I77">
        <v>1.176</v>
      </c>
      <c r="J77">
        <v>0.663</v>
      </c>
      <c r="K77">
        <v>1.159</v>
      </c>
    </row>
    <row r="78" spans="1:11" ht="12.75">
      <c r="A78">
        <v>2001</v>
      </c>
      <c r="B78">
        <v>0.739</v>
      </c>
      <c r="C78">
        <v>0.843</v>
      </c>
      <c r="D78">
        <v>1.443</v>
      </c>
      <c r="E78">
        <v>0.664</v>
      </c>
      <c r="F78">
        <v>1.61</v>
      </c>
      <c r="G78">
        <v>0.344</v>
      </c>
      <c r="H78">
        <v>0.76</v>
      </c>
      <c r="I78">
        <v>0.758</v>
      </c>
      <c r="J78">
        <v>0.698</v>
      </c>
      <c r="K78">
        <v>1.306</v>
      </c>
    </row>
    <row r="79" spans="1:11" ht="12.75">
      <c r="A79">
        <v>2002</v>
      </c>
      <c r="B79">
        <v>0.868</v>
      </c>
      <c r="C79">
        <v>1.104</v>
      </c>
      <c r="D79">
        <v>1.908</v>
      </c>
      <c r="E79">
        <v>0.706</v>
      </c>
      <c r="F79">
        <v>1.621</v>
      </c>
      <c r="G79">
        <v>0.313</v>
      </c>
      <c r="H79">
        <v>0.553</v>
      </c>
      <c r="I79">
        <v>0.589</v>
      </c>
      <c r="J79">
        <v>0.608</v>
      </c>
      <c r="K79">
        <v>1.289</v>
      </c>
    </row>
    <row r="80" spans="1:11" ht="12.75">
      <c r="A80">
        <v>2003</v>
      </c>
      <c r="B80">
        <v>0.593</v>
      </c>
      <c r="C80">
        <v>0.861</v>
      </c>
      <c r="D80">
        <v>1.83</v>
      </c>
      <c r="E80">
        <v>0.832</v>
      </c>
      <c r="F80">
        <v>1.435</v>
      </c>
      <c r="G80">
        <v>0.327</v>
      </c>
      <c r="H80">
        <v>0.441</v>
      </c>
      <c r="I80">
        <v>0.779</v>
      </c>
      <c r="J80">
        <v>0.668</v>
      </c>
      <c r="K80">
        <v>1.395</v>
      </c>
    </row>
    <row r="81" spans="1:11" ht="12.75">
      <c r="A81">
        <v>2004</v>
      </c>
      <c r="B81">
        <v>0.535</v>
      </c>
      <c r="C81">
        <v>1.316</v>
      </c>
      <c r="D81">
        <v>1.411</v>
      </c>
      <c r="E81">
        <v>0.73</v>
      </c>
      <c r="F81">
        <v>1.374</v>
      </c>
      <c r="G81">
        <v>0.431</v>
      </c>
      <c r="H81">
        <v>0.613</v>
      </c>
      <c r="I81">
        <v>0.993</v>
      </c>
      <c r="J81">
        <v>0.586</v>
      </c>
      <c r="K81">
        <v>1.434</v>
      </c>
    </row>
    <row r="82" spans="1:11" ht="12.75">
      <c r="A82">
        <v>2005</v>
      </c>
      <c r="B82">
        <v>0.647</v>
      </c>
      <c r="C82">
        <v>0.904</v>
      </c>
      <c r="D82">
        <v>0.884</v>
      </c>
      <c r="E82">
        <v>0.357</v>
      </c>
      <c r="F82">
        <v>0.971</v>
      </c>
      <c r="G82">
        <v>0.224</v>
      </c>
      <c r="H82">
        <v>0.211</v>
      </c>
      <c r="I82">
        <v>0.591</v>
      </c>
      <c r="J82">
        <v>0.427</v>
      </c>
      <c r="K82">
        <v>0.861</v>
      </c>
    </row>
    <row r="83" spans="1:11" ht="12.75">
      <c r="A83">
        <v>2006</v>
      </c>
      <c r="B83">
        <v>0.485</v>
      </c>
      <c r="C83">
        <v>0.492</v>
      </c>
      <c r="D83">
        <v>0.463</v>
      </c>
      <c r="E83">
        <v>0.291</v>
      </c>
      <c r="F83">
        <v>0.655</v>
      </c>
      <c r="G83">
        <v>0.109</v>
      </c>
      <c r="H83">
        <v>0.277</v>
      </c>
      <c r="I83">
        <v>0.444</v>
      </c>
      <c r="J83">
        <v>0.285</v>
      </c>
      <c r="K83">
        <v>0.589</v>
      </c>
    </row>
    <row r="84" spans="1:11" ht="12.75">
      <c r="A84">
        <v>2007</v>
      </c>
      <c r="B84">
        <v>0.654</v>
      </c>
      <c r="C84">
        <v>0.714</v>
      </c>
      <c r="D84">
        <v>0.817</v>
      </c>
      <c r="E84">
        <v>0.439</v>
      </c>
      <c r="F84">
        <v>1.227</v>
      </c>
      <c r="G84">
        <v>0.217</v>
      </c>
      <c r="H84">
        <v>0.4</v>
      </c>
      <c r="I84">
        <v>1.257</v>
      </c>
      <c r="J84">
        <v>0.49</v>
      </c>
      <c r="K84">
        <v>0.926</v>
      </c>
    </row>
    <row r="85" spans="1:11" ht="12.75">
      <c r="A85">
        <v>2008</v>
      </c>
      <c r="B85">
        <v>0.618</v>
      </c>
      <c r="C85">
        <v>1.044</v>
      </c>
      <c r="D85">
        <v>1.302</v>
      </c>
      <c r="E85">
        <v>0.957</v>
      </c>
      <c r="F85">
        <v>1.312</v>
      </c>
      <c r="G85">
        <v>0.235</v>
      </c>
      <c r="H85">
        <v>0.296</v>
      </c>
      <c r="I85">
        <v>1.288</v>
      </c>
      <c r="J85">
        <v>0.529</v>
      </c>
      <c r="K85">
        <v>1.492</v>
      </c>
    </row>
    <row r="86" spans="1:11" ht="12.75"/>
    <row r="87" spans="1:11" ht="12.75"/>
    <row r="88" spans="1:11" ht="12.75"/>
    <row r="89" spans="1:11" ht="12.75"/>
    <row r="90" spans="1:11" ht="12.75"/>
    <row r="91" spans="1:11" ht="12.75"/>
    <row r="92" spans="1:11" ht="12.75"/>
    <row r="93" spans="1:11" ht="12.75"/>
    <row r="94" spans="1:11" ht="12.75"/>
    <row r="95" spans="1:11" ht="12.75"/>
    <row r="96" spans="1:11" ht="12.75"/>
    <row r="97" spans="1:11" ht="12.75"/>
    <row r="98" spans="1:11" ht="12.75"/>
    <row r="99" spans="1:11" ht="12.75"/>
    <row r="100" spans="1:11" ht="12.75"/>
    <row r="101" spans="1:11" ht="12.75"/>
    <row r="102" spans="1:11" ht="12.75"/>
    <row r="103" spans="1:11" ht="12.75"/>
    <row r="104" spans="1:11" ht="12.75"/>
    <row r="105" spans="1:11" ht="12.75"/>
    <row r="106" spans="1:11" ht="12.75"/>
    <row r="107" spans="1:11" ht="12.75"/>
    <row r="108" spans="1:11" ht="12.75"/>
    <row r="109" spans="1:11" ht="12.75"/>
    <row r="110" spans="1:11" ht="12.75"/>
    <row r="111" spans="1:11" ht="12.75"/>
    <row r="112" spans="1:11" ht="12.75"/>
    <row r="113" spans="1:11" ht="12.75"/>
    <row r="114" spans="1:11" ht="12.75"/>
    <row r="115" spans="1:11" ht="12.75"/>
    <row r="116" spans="1:11" ht="12.75"/>
    <row r="117" spans="1:11" ht="12.75"/>
    <row r="118" spans="1:11" ht="12.75"/>
    <row r="119" spans="1:11" ht="12.75"/>
    <row r="120" spans="1:11" ht="12.75"/>
    <row r="121" spans="1:11" ht="12.75"/>
    <row r="122" spans="1:11" ht="12.75"/>
    <row r="123" spans="1:11" ht="12.75"/>
    <row r="124" spans="1:11" ht="12.75"/>
    <row r="125" spans="1:11" ht="12.75"/>
    <row r="126" spans="1:11" ht="12.75"/>
    <row r="127" spans="1:11" ht="12.75"/>
    <row r="128" spans="1:11" ht="12.75"/>
    <row r="129" spans="1:11" ht="12.75"/>
    <row r="130" spans="1:11" ht="12.75"/>
    <row r="131" spans="1:11" ht="12.75"/>
    <row r="132" spans="1:11" ht="12.75"/>
    <row r="133" spans="1:11" ht="12.75"/>
    <row r="134" spans="1:11" ht="12.75"/>
    <row r="135" spans="1:11" ht="12.75"/>
    <row r="136" spans="1:11" ht="12.75"/>
    <row r="137" spans="1:11" ht="12.75"/>
    <row r="138" spans="1:11" ht="12.75"/>
    <row r="139" spans="1:11" ht="12.75"/>
    <row r="140" spans="1:11" ht="12.75"/>
    <row r="141" spans="1:11" ht="12.75"/>
    <row r="142" spans="1:11" ht="12.75"/>
    <row r="143" spans="1:11" ht="12.75"/>
    <row r="144" spans="1:11" ht="12.75"/>
    <row r="145" spans="1:11" ht="12.75"/>
    <row r="146" spans="1:11" ht="12.75"/>
    <row r="147" spans="1:11" ht="12.75"/>
    <row r="148" spans="1:11" ht="12.75"/>
    <row r="149" spans="1:11" ht="12.75"/>
    <row r="150" spans="1:11" ht="12.75"/>
    <row r="151" spans="1:11" ht="12.75"/>
    <row r="152" spans="1:11" ht="12.75"/>
    <row r="153" spans="1:11" ht="12.75"/>
    <row r="154" spans="1:11" ht="12.75"/>
    <row r="155" spans="1:11" ht="12.75"/>
    <row r="156" spans="1:11" ht="12.75"/>
    <row r="157" spans="1:11" ht="12.75"/>
    <row r="158" spans="1:11" ht="12.75"/>
    <row r="159" spans="1:11" ht="12.75"/>
    <row r="160" spans="1:11" ht="12.75"/>
    <row r="161" spans="1:11" ht="12.75"/>
    <row r="162" spans="1:11" ht="12.75"/>
    <row r="163" spans="1:11" ht="12.75"/>
    <row r="164" spans="1:11" ht="12.75"/>
    <row r="165" spans="1:11" ht="12.75"/>
    <row r="166" spans="1:11" ht="12.75"/>
    <row r="167" spans="1:11" ht="12.75"/>
    <row r="168" spans="1:11" ht="12.75"/>
    <row r="169" spans="1:11" ht="12.75"/>
    <row r="170" spans="1:11" ht="12.75"/>
    <row r="171" spans="1:11" ht="12.75"/>
    <row r="172" spans="1:11" ht="12.75"/>
    <row r="173" spans="1:11" ht="12.75"/>
    <row r="174" spans="1:11" ht="12.75"/>
    <row r="175" spans="1:11" ht="12.75"/>
    <row r="176" spans="1:11" ht="12.75"/>
    <row r="177" spans="1:11" ht="12.75"/>
    <row r="178" spans="1:11" ht="12.75"/>
    <row r="179" spans="1:11" ht="12.75"/>
    <row r="180" spans="1:11" ht="12.75"/>
    <row r="181" spans="1:11" ht="12.75"/>
    <row r="182" spans="1:11" ht="12.75"/>
    <row r="183" spans="1:11" ht="12.75"/>
    <row r="184" spans="1:11" ht="12.75"/>
    <row r="185" spans="1:11" ht="12.75"/>
    <row r="186" spans="1:11" ht="12.75"/>
    <row r="187" spans="1:11" ht="12.75"/>
    <row r="188" spans="1:11" ht="12.75"/>
    <row r="189" spans="1:11" ht="12.75"/>
    <row r="190" spans="1:11" ht="12.75"/>
    <row r="191" spans="1:11" ht="12.75"/>
    <row r="192" spans="1:11" ht="12.75"/>
    <row r="193" spans="1:11" ht="12.75"/>
    <row r="194" spans="1:11" ht="12.75"/>
    <row r="195" spans="1:11" ht="12.75"/>
    <row r="196" spans="1:11" ht="12.75"/>
    <row r="197" spans="1:11" ht="12.75"/>
    <row r="198" spans="1:11" ht="12.75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3.28125" style="30" customWidth="1"/>
    <col min="2" max="3" width="9.140625" style="30" customWidth="1"/>
    <col min="4" max="4" width="72.8515625" style="30" customWidth="1"/>
    <col min="5" max="16384" width="9.140625" style="30" customWidth="1"/>
  </cols>
  <sheetData>
    <row r="1" spans="1:4" ht="15">
      <c r="A1" s="30" t="s">
        <v>51</v>
      </c>
      <c r="B1" s="49" t="s">
        <v>55</v>
      </c>
      <c r="D1" s="38" t="s">
        <v>49</v>
      </c>
    </row>
    <row r="2" spans="1:4" ht="15">
      <c r="A2" s="30" t="s">
        <v>33</v>
      </c>
      <c r="B2" s="30">
        <f>MIN(Visidati!A:A)</f>
        <v>1925</v>
      </c>
      <c r="D2" s="39" t="s">
        <v>50</v>
      </c>
    </row>
    <row r="3" spans="1:2" ht="15">
      <c r="A3" s="30" t="s">
        <v>34</v>
      </c>
      <c r="B3" s="30">
        <f>MAX(Visidati!A:A)</f>
        <v>2008</v>
      </c>
    </row>
    <row r="4" spans="1:2" ht="15">
      <c r="A4" s="30" t="s">
        <v>35</v>
      </c>
      <c r="B4" s="30">
        <f>COUNT(Visidati!A:A)</f>
        <v>84</v>
      </c>
    </row>
    <row r="5" spans="1:2" ht="15">
      <c r="A5" s="30" t="s">
        <v>36</v>
      </c>
      <c r="B5" s="30">
        <f>COUNT(INDEX(Visidati!$A:$XFD,Info!$B$4+1,))-1</f>
        <v>10</v>
      </c>
    </row>
    <row r="7" spans="2:3" ht="15">
      <c r="B7" s="32" t="s">
        <v>39</v>
      </c>
      <c r="C7" s="32" t="s">
        <v>40</v>
      </c>
    </row>
    <row r="8" spans="1:4" ht="15">
      <c r="A8" s="30" t="s">
        <v>37</v>
      </c>
      <c r="B8" s="33">
        <v>1955</v>
      </c>
      <c r="C8" s="30">
        <f>MATCH(B8,Dati1!A:A,0)</f>
        <v>58</v>
      </c>
      <c r="D8" s="34" t="s">
        <v>43</v>
      </c>
    </row>
    <row r="9" spans="1:3" ht="15">
      <c r="A9" s="30" t="s">
        <v>38</v>
      </c>
      <c r="B9" s="33">
        <v>1965</v>
      </c>
      <c r="C9" s="30">
        <f>MATCH(B9,Dati1!A:A,0)</f>
        <v>48</v>
      </c>
    </row>
    <row r="10" spans="1:4" ht="15">
      <c r="A10" s="30" t="s">
        <v>41</v>
      </c>
      <c r="B10" s="45">
        <f>B9+1</f>
        <v>1966</v>
      </c>
      <c r="C10" s="30">
        <f>MATCH(B10,Dati1!A:A,0)</f>
        <v>47</v>
      </c>
      <c r="D10" s="34" t="s">
        <v>44</v>
      </c>
    </row>
    <row r="11" spans="1:4" ht="15">
      <c r="A11" s="30" t="s">
        <v>42</v>
      </c>
      <c r="B11" s="45">
        <f>B3-2</f>
        <v>2006</v>
      </c>
      <c r="C11" s="30">
        <f>MATCH(B11,Dati1!A:A,0)</f>
        <v>7</v>
      </c>
      <c r="D11" s="34" t="s">
        <v>48</v>
      </c>
    </row>
    <row r="13" spans="1:2" ht="15">
      <c r="A13" s="30" t="s">
        <v>46</v>
      </c>
      <c r="B13" s="30">
        <f>B9-B8+1</f>
        <v>11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1" width="7.421875" style="1" customWidth="1"/>
  </cols>
  <sheetData>
    <row r="1" spans="2:4" ht="25.5">
      <c r="B1" s="2" t="s">
        <v>0</v>
      </c>
      <c r="D1" s="1" t="s">
        <v>1</v>
      </c>
    </row>
    <row r="2" spans="1:2" ht="15.75">
      <c r="A2" s="3" t="s">
        <v>2</v>
      </c>
      <c r="B2" s="4" t="str">
        <f>Info!B1</f>
        <v>S1</v>
      </c>
    </row>
    <row r="3" spans="1:11" ht="12.75">
      <c r="A3" s="5" t="s">
        <v>3</v>
      </c>
      <c r="B3" s="35" t="str">
        <f>Visidati!B1</f>
        <v>S1T01a</v>
      </c>
      <c r="C3" s="35" t="str">
        <f>Visidati!C1</f>
        <v>S1T02a</v>
      </c>
      <c r="D3" s="35" t="str">
        <f>Visidati!D1</f>
        <v>S1T03a</v>
      </c>
      <c r="E3" s="35" t="str">
        <f>Visidati!E1</f>
        <v>S1T04a</v>
      </c>
      <c r="F3" s="35" t="str">
        <f>Visidati!F1</f>
        <v>S1T05a</v>
      </c>
      <c r="G3" s="35" t="str">
        <f>Visidati!G1</f>
        <v>S1T06a</v>
      </c>
      <c r="H3" s="35" t="str">
        <f>Visidati!H1</f>
        <v>S1T07a</v>
      </c>
      <c r="I3" s="35" t="str">
        <f>Visidati!I1</f>
        <v>S1T08a</v>
      </c>
      <c r="J3" s="35" t="str">
        <f>Visidati!J1</f>
        <v>S1T09a</v>
      </c>
      <c r="K3" s="35" t="str">
        <f>Visidati!K1</f>
        <v>S1T10a</v>
      </c>
    </row>
    <row r="4" spans="1:11" ht="15.75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5.75">
      <c r="A5" s="29">
        <f>INDEX(Visidati!A:A,Info!$B$4+6-ROW(),)</f>
        <v>2008</v>
      </c>
      <c r="B5" s="29">
        <f>INDEX(Visidati!B:B,Info!$B$4+6-ROW(),)</f>
        <v>0.618</v>
      </c>
      <c r="C5" s="29">
        <f>INDEX(Visidati!C:C,Info!$B$4+6-ROW(),)</f>
        <v>1.044</v>
      </c>
      <c r="D5" s="29">
        <f>INDEX(Visidati!D:D,Info!$B$4+6-ROW(),)</f>
        <v>1.302</v>
      </c>
      <c r="E5" s="29">
        <f>INDEX(Visidati!E:E,Info!$B$4+6-ROW(),)</f>
        <v>0.957</v>
      </c>
      <c r="F5" s="29">
        <f>INDEX(Visidati!F:F,Info!$B$4+6-ROW(),)</f>
        <v>1.312</v>
      </c>
      <c r="G5" s="29">
        <f>INDEX(Visidati!G:G,Info!$B$4+6-ROW(),)</f>
        <v>0.235</v>
      </c>
      <c r="H5" s="29">
        <f>INDEX(Visidati!H:H,Info!$B$4+6-ROW(),)</f>
        <v>0.296</v>
      </c>
      <c r="I5" s="29">
        <f>INDEX(Visidati!I:I,Info!$B$4+6-ROW(),)</f>
        <v>1.288</v>
      </c>
      <c r="J5" s="29">
        <f>INDEX(Visidati!J:J,Info!$B$4+6-ROW(),)</f>
        <v>0.529</v>
      </c>
      <c r="K5" s="29">
        <f>INDEX(Visidati!K:K,Info!$B$4+6-ROW(),)</f>
        <v>1.492</v>
      </c>
    </row>
    <row r="6" spans="1:11" ht="15.75">
      <c r="A6" s="29">
        <f>INDEX(Visidati!A:A,Info!$B$4+6-ROW(),)</f>
        <v>2007</v>
      </c>
      <c r="B6" s="29">
        <f>INDEX(Visidati!B:B,Info!$B$4+6-ROW(),)</f>
        <v>0.654</v>
      </c>
      <c r="C6" s="29">
        <f>INDEX(Visidati!C:C,Info!$B$4+6-ROW(),)</f>
        <v>0.714</v>
      </c>
      <c r="D6" s="29">
        <f>INDEX(Visidati!D:D,Info!$B$4+6-ROW(),)</f>
        <v>0.817</v>
      </c>
      <c r="E6" s="29">
        <f>INDEX(Visidati!E:E,Info!$B$4+6-ROW(),)</f>
        <v>0.439</v>
      </c>
      <c r="F6" s="29">
        <f>INDEX(Visidati!F:F,Info!$B$4+6-ROW(),)</f>
        <v>1.227</v>
      </c>
      <c r="G6" s="29">
        <f>INDEX(Visidati!G:G,Info!$B$4+6-ROW(),)</f>
        <v>0.217</v>
      </c>
      <c r="H6" s="29">
        <f>INDEX(Visidati!H:H,Info!$B$4+6-ROW(),)</f>
        <v>0.4</v>
      </c>
      <c r="I6" s="29">
        <f>INDEX(Visidati!I:I,Info!$B$4+6-ROW(),)</f>
        <v>1.257</v>
      </c>
      <c r="J6" s="29">
        <f>INDEX(Visidati!J:J,Info!$B$4+6-ROW(),)</f>
        <v>0.49</v>
      </c>
      <c r="K6" s="29">
        <f>INDEX(Visidati!K:K,Info!$B$4+6-ROW(),)</f>
        <v>0.926</v>
      </c>
    </row>
    <row r="7" spans="1:11" ht="15.75">
      <c r="A7" s="29">
        <f>INDEX(Visidati!A:A,Info!$B$4+6-ROW(),)</f>
        <v>2006</v>
      </c>
      <c r="B7" s="29">
        <f>INDEX(Visidati!B:B,Info!$B$4+6-ROW(),)</f>
        <v>0.485</v>
      </c>
      <c r="C7" s="29">
        <f>INDEX(Visidati!C:C,Info!$B$4+6-ROW(),)</f>
        <v>0.492</v>
      </c>
      <c r="D7" s="29">
        <f>INDEX(Visidati!D:D,Info!$B$4+6-ROW(),)</f>
        <v>0.463</v>
      </c>
      <c r="E7" s="29">
        <f>INDEX(Visidati!E:E,Info!$B$4+6-ROW(),)</f>
        <v>0.291</v>
      </c>
      <c r="F7" s="29">
        <f>INDEX(Visidati!F:F,Info!$B$4+6-ROW(),)</f>
        <v>0.655</v>
      </c>
      <c r="G7" s="29">
        <f>INDEX(Visidati!G:G,Info!$B$4+6-ROW(),)</f>
        <v>0.109</v>
      </c>
      <c r="H7" s="29">
        <f>INDEX(Visidati!H:H,Info!$B$4+6-ROW(),)</f>
        <v>0.277</v>
      </c>
      <c r="I7" s="29">
        <f>INDEX(Visidati!I:I,Info!$B$4+6-ROW(),)</f>
        <v>0.444</v>
      </c>
      <c r="J7" s="29">
        <f>INDEX(Visidati!J:J,Info!$B$4+6-ROW(),)</f>
        <v>0.285</v>
      </c>
      <c r="K7" s="29">
        <f>INDEX(Visidati!K:K,Info!$B$4+6-ROW(),)</f>
        <v>0.589</v>
      </c>
    </row>
    <row r="8" spans="1:11" ht="15.75">
      <c r="A8" s="29">
        <f>INDEX(Visidati!A:A,Info!$B$4+6-ROW(),)</f>
        <v>2005</v>
      </c>
      <c r="B8" s="29">
        <f>INDEX(Visidati!B:B,Info!$B$4+6-ROW(),)</f>
        <v>0.647</v>
      </c>
      <c r="C8" s="29">
        <f>INDEX(Visidati!C:C,Info!$B$4+6-ROW(),)</f>
        <v>0.904</v>
      </c>
      <c r="D8" s="29">
        <f>INDEX(Visidati!D:D,Info!$B$4+6-ROW(),)</f>
        <v>0.884</v>
      </c>
      <c r="E8" s="29">
        <f>INDEX(Visidati!E:E,Info!$B$4+6-ROW(),)</f>
        <v>0.357</v>
      </c>
      <c r="F8" s="29">
        <f>INDEX(Visidati!F:F,Info!$B$4+6-ROW(),)</f>
        <v>0.971</v>
      </c>
      <c r="G8" s="29">
        <f>INDEX(Visidati!G:G,Info!$B$4+6-ROW(),)</f>
        <v>0.224</v>
      </c>
      <c r="H8" s="29">
        <f>INDEX(Visidati!H:H,Info!$B$4+6-ROW(),)</f>
        <v>0.211</v>
      </c>
      <c r="I8" s="29">
        <f>INDEX(Visidati!I:I,Info!$B$4+6-ROW(),)</f>
        <v>0.591</v>
      </c>
      <c r="J8" s="29">
        <f>INDEX(Visidati!J:J,Info!$B$4+6-ROW(),)</f>
        <v>0.427</v>
      </c>
      <c r="K8" s="29">
        <f>INDEX(Visidati!K:K,Info!$B$4+6-ROW(),)</f>
        <v>0.861</v>
      </c>
    </row>
    <row r="9" spans="1:11" ht="15.75">
      <c r="A9" s="29">
        <f>INDEX(Visidati!A:A,Info!$B$4+6-ROW(),)</f>
        <v>2004</v>
      </c>
      <c r="B9" s="29">
        <f>INDEX(Visidati!B:B,Info!$B$4+6-ROW(),)</f>
        <v>0.535</v>
      </c>
      <c r="C9" s="29">
        <f>INDEX(Visidati!C:C,Info!$B$4+6-ROW(),)</f>
        <v>1.316</v>
      </c>
      <c r="D9" s="29">
        <f>INDEX(Visidati!D:D,Info!$B$4+6-ROW(),)</f>
        <v>1.411</v>
      </c>
      <c r="E9" s="29">
        <f>INDEX(Visidati!E:E,Info!$B$4+6-ROW(),)</f>
        <v>0.73</v>
      </c>
      <c r="F9" s="29">
        <f>INDEX(Visidati!F:F,Info!$B$4+6-ROW(),)</f>
        <v>1.374</v>
      </c>
      <c r="G9" s="29">
        <f>INDEX(Visidati!G:G,Info!$B$4+6-ROW(),)</f>
        <v>0.431</v>
      </c>
      <c r="H9" s="29">
        <f>INDEX(Visidati!H:H,Info!$B$4+6-ROW(),)</f>
        <v>0.613</v>
      </c>
      <c r="I9" s="29">
        <f>INDEX(Visidati!I:I,Info!$B$4+6-ROW(),)</f>
        <v>0.993</v>
      </c>
      <c r="J9" s="29">
        <f>INDEX(Visidati!J:J,Info!$B$4+6-ROW(),)</f>
        <v>0.586</v>
      </c>
      <c r="K9" s="29">
        <f>INDEX(Visidati!K:K,Info!$B$4+6-ROW(),)</f>
        <v>1.434</v>
      </c>
    </row>
    <row r="10" spans="1:11" ht="15.75">
      <c r="A10" s="29">
        <f>INDEX(Visidati!A:A,Info!$B$4+6-ROW(),)</f>
        <v>2003</v>
      </c>
      <c r="B10" s="29">
        <f>INDEX(Visidati!B:B,Info!$B$4+6-ROW(),)</f>
        <v>0.593</v>
      </c>
      <c r="C10" s="29">
        <f>INDEX(Visidati!C:C,Info!$B$4+6-ROW(),)</f>
        <v>0.861</v>
      </c>
      <c r="D10" s="29">
        <f>INDEX(Visidati!D:D,Info!$B$4+6-ROW(),)</f>
        <v>1.83</v>
      </c>
      <c r="E10" s="29">
        <f>INDEX(Visidati!E:E,Info!$B$4+6-ROW(),)</f>
        <v>0.832</v>
      </c>
      <c r="F10" s="29">
        <f>INDEX(Visidati!F:F,Info!$B$4+6-ROW(),)</f>
        <v>1.435</v>
      </c>
      <c r="G10" s="29">
        <f>INDEX(Visidati!G:G,Info!$B$4+6-ROW(),)</f>
        <v>0.327</v>
      </c>
      <c r="H10" s="29">
        <f>INDEX(Visidati!H:H,Info!$B$4+6-ROW(),)</f>
        <v>0.441</v>
      </c>
      <c r="I10" s="29">
        <f>INDEX(Visidati!I:I,Info!$B$4+6-ROW(),)</f>
        <v>0.779</v>
      </c>
      <c r="J10" s="29">
        <f>INDEX(Visidati!J:J,Info!$B$4+6-ROW(),)</f>
        <v>0.668</v>
      </c>
      <c r="K10" s="29">
        <f>INDEX(Visidati!K:K,Info!$B$4+6-ROW(),)</f>
        <v>1.395</v>
      </c>
    </row>
    <row r="11" spans="1:11" ht="15.75">
      <c r="A11" s="29">
        <f>INDEX(Visidati!A:A,Info!$B$4+6-ROW(),)</f>
        <v>2002</v>
      </c>
      <c r="B11" s="29">
        <f>INDEX(Visidati!B:B,Info!$B$4+6-ROW(),)</f>
        <v>0.868</v>
      </c>
      <c r="C11" s="29">
        <f>INDEX(Visidati!C:C,Info!$B$4+6-ROW(),)</f>
        <v>1.104</v>
      </c>
      <c r="D11" s="29">
        <f>INDEX(Visidati!D:D,Info!$B$4+6-ROW(),)</f>
        <v>1.908</v>
      </c>
      <c r="E11" s="29">
        <f>INDEX(Visidati!E:E,Info!$B$4+6-ROW(),)</f>
        <v>0.706</v>
      </c>
      <c r="F11" s="29">
        <f>INDEX(Visidati!F:F,Info!$B$4+6-ROW(),)</f>
        <v>1.621</v>
      </c>
      <c r="G11" s="29">
        <f>INDEX(Visidati!G:G,Info!$B$4+6-ROW(),)</f>
        <v>0.313</v>
      </c>
      <c r="H11" s="29">
        <f>INDEX(Visidati!H:H,Info!$B$4+6-ROW(),)</f>
        <v>0.553</v>
      </c>
      <c r="I11" s="29">
        <f>INDEX(Visidati!I:I,Info!$B$4+6-ROW(),)</f>
        <v>0.589</v>
      </c>
      <c r="J11" s="29">
        <f>INDEX(Visidati!J:J,Info!$B$4+6-ROW(),)</f>
        <v>0.608</v>
      </c>
      <c r="K11" s="29">
        <f>INDEX(Visidati!K:K,Info!$B$4+6-ROW(),)</f>
        <v>1.289</v>
      </c>
    </row>
    <row r="12" spans="1:11" ht="15.75">
      <c r="A12" s="29">
        <f>INDEX(Visidati!A:A,Info!$B$4+6-ROW(),)</f>
        <v>2001</v>
      </c>
      <c r="B12" s="29">
        <f>INDEX(Visidati!B:B,Info!$B$4+6-ROW(),)</f>
        <v>0.739</v>
      </c>
      <c r="C12" s="29">
        <f>INDEX(Visidati!C:C,Info!$B$4+6-ROW(),)</f>
        <v>0.843</v>
      </c>
      <c r="D12" s="29">
        <f>INDEX(Visidati!D:D,Info!$B$4+6-ROW(),)</f>
        <v>1.443</v>
      </c>
      <c r="E12" s="29">
        <f>INDEX(Visidati!E:E,Info!$B$4+6-ROW(),)</f>
        <v>0.664</v>
      </c>
      <c r="F12" s="29">
        <f>INDEX(Visidati!F:F,Info!$B$4+6-ROW(),)</f>
        <v>1.61</v>
      </c>
      <c r="G12" s="29">
        <f>INDEX(Visidati!G:G,Info!$B$4+6-ROW(),)</f>
        <v>0.344</v>
      </c>
      <c r="H12" s="29">
        <f>INDEX(Visidati!H:H,Info!$B$4+6-ROW(),)</f>
        <v>0.76</v>
      </c>
      <c r="I12" s="29">
        <f>INDEX(Visidati!I:I,Info!$B$4+6-ROW(),)</f>
        <v>0.758</v>
      </c>
      <c r="J12" s="29">
        <f>INDEX(Visidati!J:J,Info!$B$4+6-ROW(),)</f>
        <v>0.698</v>
      </c>
      <c r="K12" s="29">
        <f>INDEX(Visidati!K:K,Info!$B$4+6-ROW(),)</f>
        <v>1.306</v>
      </c>
    </row>
    <row r="13" spans="1:11" ht="15.75">
      <c r="A13" s="29">
        <f>INDEX(Visidati!A:A,Info!$B$4+6-ROW(),)</f>
        <v>2000</v>
      </c>
      <c r="B13" s="29">
        <f>INDEX(Visidati!B:B,Info!$B$4+6-ROW(),)</f>
        <v>0.717</v>
      </c>
      <c r="C13" s="29">
        <f>INDEX(Visidati!C:C,Info!$B$4+6-ROW(),)</f>
        <v>1.016</v>
      </c>
      <c r="D13" s="29">
        <f>INDEX(Visidati!D:D,Info!$B$4+6-ROW(),)</f>
        <v>1.776</v>
      </c>
      <c r="E13" s="29">
        <f>INDEX(Visidati!E:E,Info!$B$4+6-ROW(),)</f>
        <v>0.808</v>
      </c>
      <c r="F13" s="29">
        <f>INDEX(Visidati!F:F,Info!$B$4+6-ROW(),)</f>
        <v>1.72</v>
      </c>
      <c r="G13" s="29">
        <f>INDEX(Visidati!G:G,Info!$B$4+6-ROW(),)</f>
        <v>0.338</v>
      </c>
      <c r="H13" s="29">
        <f>INDEX(Visidati!H:H,Info!$B$4+6-ROW(),)</f>
        <v>0.864</v>
      </c>
      <c r="I13" s="29">
        <f>INDEX(Visidati!I:I,Info!$B$4+6-ROW(),)</f>
        <v>1.176</v>
      </c>
      <c r="J13" s="29">
        <f>INDEX(Visidati!J:J,Info!$B$4+6-ROW(),)</f>
        <v>0.663</v>
      </c>
      <c r="K13" s="29">
        <f>INDEX(Visidati!K:K,Info!$B$4+6-ROW(),)</f>
        <v>1.159</v>
      </c>
    </row>
    <row r="14" spans="1:11" ht="15.75">
      <c r="A14" s="29">
        <f>INDEX(Visidati!A:A,Info!$B$4+6-ROW(),)</f>
        <v>1999</v>
      </c>
      <c r="B14" s="29">
        <f>INDEX(Visidati!B:B,Info!$B$4+6-ROW(),)</f>
        <v>0.758</v>
      </c>
      <c r="C14" s="29">
        <f>INDEX(Visidati!C:C,Info!$B$4+6-ROW(),)</f>
        <v>0.885</v>
      </c>
      <c r="D14" s="29">
        <f>INDEX(Visidati!D:D,Info!$B$4+6-ROW(),)</f>
        <v>1.599</v>
      </c>
      <c r="E14" s="29">
        <f>INDEX(Visidati!E:E,Info!$B$4+6-ROW(),)</f>
        <v>0.58</v>
      </c>
      <c r="F14" s="29">
        <f>INDEX(Visidati!F:F,Info!$B$4+6-ROW(),)</f>
        <v>1.865</v>
      </c>
      <c r="G14" s="29">
        <f>INDEX(Visidati!G:G,Info!$B$4+6-ROW(),)</f>
        <v>0.576</v>
      </c>
      <c r="H14" s="29">
        <f>INDEX(Visidati!H:H,Info!$B$4+6-ROW(),)</f>
        <v>0.722</v>
      </c>
      <c r="I14" s="29">
        <f>INDEX(Visidati!I:I,Info!$B$4+6-ROW(),)</f>
        <v>1.113</v>
      </c>
      <c r="J14" s="29">
        <f>INDEX(Visidati!J:J,Info!$B$4+6-ROW(),)</f>
        <v>0.663</v>
      </c>
      <c r="K14" s="29">
        <f>INDEX(Visidati!K:K,Info!$B$4+6-ROW(),)</f>
        <v>1.497</v>
      </c>
    </row>
    <row r="15" spans="1:11" ht="15.75">
      <c r="A15" s="29">
        <f>INDEX(Visidati!A:A,Info!$B$4+6-ROW(),)</f>
        <v>1998</v>
      </c>
      <c r="B15" s="29">
        <f>INDEX(Visidati!B:B,Info!$B$4+6-ROW(),)</f>
        <v>0.673</v>
      </c>
      <c r="C15" s="29">
        <f>INDEX(Visidati!C:C,Info!$B$4+6-ROW(),)</f>
        <v>0.741</v>
      </c>
      <c r="D15" s="29">
        <f>INDEX(Visidati!D:D,Info!$B$4+6-ROW(),)</f>
        <v>1.312</v>
      </c>
      <c r="E15" s="29">
        <f>INDEX(Visidati!E:E,Info!$B$4+6-ROW(),)</f>
        <v>0.766</v>
      </c>
      <c r="F15" s="29">
        <f>INDEX(Visidati!F:F,Info!$B$4+6-ROW(),)</f>
        <v>1.831</v>
      </c>
      <c r="G15" s="29">
        <f>INDEX(Visidati!G:G,Info!$B$4+6-ROW(),)</f>
        <v>0.559</v>
      </c>
      <c r="H15" s="29">
        <f>INDEX(Visidati!H:H,Info!$B$4+6-ROW(),)</f>
        <v>0.634</v>
      </c>
      <c r="I15" s="29">
        <f>INDEX(Visidati!I:I,Info!$B$4+6-ROW(),)</f>
        <v>1.114</v>
      </c>
      <c r="J15" s="29">
        <f>INDEX(Visidati!J:J,Info!$B$4+6-ROW(),)</f>
        <v>0.849</v>
      </c>
      <c r="K15" s="29">
        <f>INDEX(Visidati!K:K,Info!$B$4+6-ROW(),)</f>
        <v>1.068</v>
      </c>
    </row>
    <row r="16" spans="1:11" ht="15.75">
      <c r="A16" s="29">
        <f>INDEX(Visidati!A:A,Info!$B$4+6-ROW(),)</f>
        <v>1997</v>
      </c>
      <c r="B16" s="29">
        <f>INDEX(Visidati!B:B,Info!$B$4+6-ROW(),)</f>
        <v>0.923</v>
      </c>
      <c r="C16" s="29">
        <f>INDEX(Visidati!C:C,Info!$B$4+6-ROW(),)</f>
        <v>1.029</v>
      </c>
      <c r="D16" s="29">
        <f>INDEX(Visidati!D:D,Info!$B$4+6-ROW(),)</f>
        <v>1.797</v>
      </c>
      <c r="E16" s="29">
        <f>INDEX(Visidati!E:E,Info!$B$4+6-ROW(),)</f>
        <v>1.014</v>
      </c>
      <c r="F16" s="29">
        <f>INDEX(Visidati!F:F,Info!$B$4+6-ROW(),)</f>
        <v>1.94</v>
      </c>
      <c r="G16" s="29">
        <f>INDEX(Visidati!G:G,Info!$B$4+6-ROW(),)</f>
        <v>0.614</v>
      </c>
      <c r="H16" s="29">
        <f>INDEX(Visidati!H:H,Info!$B$4+6-ROW(),)</f>
        <v>0.635</v>
      </c>
      <c r="I16" s="29">
        <f>INDEX(Visidati!I:I,Info!$B$4+6-ROW(),)</f>
        <v>1.304</v>
      </c>
      <c r="J16" s="29">
        <f>INDEX(Visidati!J:J,Info!$B$4+6-ROW(),)</f>
        <v>1.486</v>
      </c>
      <c r="K16" s="29">
        <f>INDEX(Visidati!K:K,Info!$B$4+6-ROW(),)</f>
        <v>1.345</v>
      </c>
    </row>
    <row r="17" spans="1:11" ht="15.75">
      <c r="A17" s="29">
        <f>INDEX(Visidati!A:A,Info!$B$4+6-ROW(),)</f>
        <v>1996</v>
      </c>
      <c r="B17" s="29">
        <f>INDEX(Visidati!B:B,Info!$B$4+6-ROW(),)</f>
        <v>0.902</v>
      </c>
      <c r="C17" s="29">
        <f>INDEX(Visidati!C:C,Info!$B$4+6-ROW(),)</f>
        <v>1.014</v>
      </c>
      <c r="D17" s="29">
        <f>INDEX(Visidati!D:D,Info!$B$4+6-ROW(),)</f>
        <v>2.156</v>
      </c>
      <c r="E17" s="29">
        <f>INDEX(Visidati!E:E,Info!$B$4+6-ROW(),)</f>
        <v>1.031</v>
      </c>
      <c r="F17" s="29">
        <f>INDEX(Visidati!F:F,Info!$B$4+6-ROW(),)</f>
        <v>1.71</v>
      </c>
      <c r="G17" s="29">
        <f>INDEX(Visidati!G:G,Info!$B$4+6-ROW(),)</f>
        <v>0.636</v>
      </c>
      <c r="H17" s="29">
        <f>INDEX(Visidati!H:H,Info!$B$4+6-ROW(),)</f>
        <v>0.666</v>
      </c>
      <c r="I17" s="29">
        <f>INDEX(Visidati!I:I,Info!$B$4+6-ROW(),)</f>
        <v>1.54</v>
      </c>
      <c r="J17" s="29">
        <f>INDEX(Visidati!J:J,Info!$B$4+6-ROW(),)</f>
        <v>1.525</v>
      </c>
      <c r="K17" s="29">
        <f>INDEX(Visidati!K:K,Info!$B$4+6-ROW(),)</f>
        <v>1.579</v>
      </c>
    </row>
    <row r="18" spans="1:11" ht="15.75">
      <c r="A18" s="29">
        <f>INDEX(Visidati!A:A,Info!$B$4+6-ROW(),)</f>
        <v>1995</v>
      </c>
      <c r="B18" s="29">
        <f>INDEX(Visidati!B:B,Info!$B$4+6-ROW(),)</f>
        <v>1.2</v>
      </c>
      <c r="C18" s="29">
        <f>INDEX(Visidati!C:C,Info!$B$4+6-ROW(),)</f>
        <v>1.367</v>
      </c>
      <c r="D18" s="29">
        <f>INDEX(Visidati!D:D,Info!$B$4+6-ROW(),)</f>
        <v>1.934</v>
      </c>
      <c r="E18" s="29">
        <f>INDEX(Visidati!E:E,Info!$B$4+6-ROW(),)</f>
        <v>1.184</v>
      </c>
      <c r="F18" s="29">
        <f>INDEX(Visidati!F:F,Info!$B$4+6-ROW(),)</f>
        <v>1.942</v>
      </c>
      <c r="G18" s="29">
        <f>INDEX(Visidati!G:G,Info!$B$4+6-ROW(),)</f>
        <v>0.917</v>
      </c>
      <c r="H18" s="29">
        <f>INDEX(Visidati!H:H,Info!$B$4+6-ROW(),)</f>
        <v>1.339</v>
      </c>
      <c r="I18" s="29">
        <f>INDEX(Visidati!I:I,Info!$B$4+6-ROW(),)</f>
        <v>1.633</v>
      </c>
      <c r="J18" s="29">
        <f>INDEX(Visidati!J:J,Info!$B$4+6-ROW(),)</f>
        <v>1.461</v>
      </c>
      <c r="K18" s="29">
        <f>INDEX(Visidati!K:K,Info!$B$4+6-ROW(),)</f>
        <v>1.68</v>
      </c>
    </row>
    <row r="19" spans="1:11" ht="15.75">
      <c r="A19" s="29">
        <f>INDEX(Visidati!A:A,Info!$B$4+6-ROW(),)</f>
        <v>1994</v>
      </c>
      <c r="B19" s="29">
        <f>INDEX(Visidati!B:B,Info!$B$4+6-ROW(),)</f>
        <v>0.736</v>
      </c>
      <c r="C19" s="29">
        <f>INDEX(Visidati!C:C,Info!$B$4+6-ROW(),)</f>
        <v>1.326</v>
      </c>
      <c r="D19" s="29">
        <f>INDEX(Visidati!D:D,Info!$B$4+6-ROW(),)</f>
        <v>2.228</v>
      </c>
      <c r="E19" s="29">
        <f>INDEX(Visidati!E:E,Info!$B$4+6-ROW(),)</f>
        <v>0.706</v>
      </c>
      <c r="F19" s="29">
        <f>INDEX(Visidati!F:F,Info!$B$4+6-ROW(),)</f>
        <v>1.351</v>
      </c>
      <c r="G19" s="29">
        <f>INDEX(Visidati!G:G,Info!$B$4+6-ROW(),)</f>
        <v>0.563</v>
      </c>
      <c r="H19" s="29">
        <f>INDEX(Visidati!H:H,Info!$B$4+6-ROW(),)</f>
        <v>1.479</v>
      </c>
      <c r="I19" s="29">
        <f>INDEX(Visidati!I:I,Info!$B$4+6-ROW(),)</f>
        <v>1.597</v>
      </c>
      <c r="J19" s="29">
        <f>INDEX(Visidati!J:J,Info!$B$4+6-ROW(),)</f>
        <v>1.252</v>
      </c>
      <c r="K19" s="29">
        <f>INDEX(Visidati!K:K,Info!$B$4+6-ROW(),)</f>
        <v>1.461</v>
      </c>
    </row>
    <row r="20" spans="1:11" ht="15.75">
      <c r="A20" s="29">
        <f>INDEX(Visidati!A:A,Info!$B$4+6-ROW(),)</f>
        <v>1993</v>
      </c>
      <c r="B20" s="29">
        <f>INDEX(Visidati!B:B,Info!$B$4+6-ROW(),)</f>
        <v>0.8</v>
      </c>
      <c r="C20" s="29">
        <f>INDEX(Visidati!C:C,Info!$B$4+6-ROW(),)</f>
        <v>1.387</v>
      </c>
      <c r="D20" s="29">
        <f>INDEX(Visidati!D:D,Info!$B$4+6-ROW(),)</f>
        <v>2.675</v>
      </c>
      <c r="E20" s="29">
        <f>INDEX(Visidati!E:E,Info!$B$4+6-ROW(),)</f>
        <v>0.872</v>
      </c>
      <c r="F20" s="29">
        <f>INDEX(Visidati!F:F,Info!$B$4+6-ROW(),)</f>
        <v>1.725</v>
      </c>
      <c r="G20" s="29">
        <f>INDEX(Visidati!G:G,Info!$B$4+6-ROW(),)</f>
        <v>0.627</v>
      </c>
      <c r="H20" s="29">
        <f>INDEX(Visidati!H:H,Info!$B$4+6-ROW(),)</f>
        <v>1.749</v>
      </c>
      <c r="I20" s="29">
        <f>INDEX(Visidati!I:I,Info!$B$4+6-ROW(),)</f>
        <v>2.752</v>
      </c>
      <c r="J20" s="29">
        <f>INDEX(Visidati!J:J,Info!$B$4+6-ROW(),)</f>
        <v>1.453</v>
      </c>
      <c r="K20" s="29">
        <f>INDEX(Visidati!K:K,Info!$B$4+6-ROW(),)</f>
        <v>1.912</v>
      </c>
    </row>
    <row r="21" spans="1:11" ht="15.75">
      <c r="A21" s="29">
        <f>INDEX(Visidati!A:A,Info!$B$4+6-ROW(),)</f>
        <v>1992</v>
      </c>
      <c r="B21" s="29">
        <f>INDEX(Visidati!B:B,Info!$B$4+6-ROW(),)</f>
        <v>0.905</v>
      </c>
      <c r="C21" s="29">
        <f>INDEX(Visidati!C:C,Info!$B$4+6-ROW(),)</f>
        <v>1.841</v>
      </c>
      <c r="D21" s="29">
        <f>INDEX(Visidati!D:D,Info!$B$4+6-ROW(),)</f>
        <v>2.264</v>
      </c>
      <c r="E21" s="29">
        <f>INDEX(Visidati!E:E,Info!$B$4+6-ROW(),)</f>
        <v>1.347</v>
      </c>
      <c r="F21" s="29">
        <f>INDEX(Visidati!F:F,Info!$B$4+6-ROW(),)</f>
        <v>2.125</v>
      </c>
      <c r="G21" s="29">
        <f>INDEX(Visidati!G:G,Info!$B$4+6-ROW(),)</f>
        <v>0.678</v>
      </c>
      <c r="H21" s="29">
        <f>INDEX(Visidati!H:H,Info!$B$4+6-ROW(),)</f>
        <v>1.729</v>
      </c>
      <c r="I21" s="29">
        <f>INDEX(Visidati!I:I,Info!$B$4+6-ROW(),)</f>
        <v>2.55</v>
      </c>
      <c r="J21" s="29">
        <f>INDEX(Visidati!J:J,Info!$B$4+6-ROW(),)</f>
        <v>1.761</v>
      </c>
      <c r="K21" s="29">
        <f>INDEX(Visidati!K:K,Info!$B$4+6-ROW(),)</f>
        <v>1.875</v>
      </c>
    </row>
    <row r="22" spans="1:11" ht="15.75">
      <c r="A22" s="29">
        <f>INDEX(Visidati!A:A,Info!$B$4+6-ROW(),)</f>
        <v>1991</v>
      </c>
      <c r="B22" s="29">
        <f>INDEX(Visidati!B:B,Info!$B$4+6-ROW(),)</f>
        <v>0.884</v>
      </c>
      <c r="C22" s="29">
        <f>INDEX(Visidati!C:C,Info!$B$4+6-ROW(),)</f>
        <v>1.531</v>
      </c>
      <c r="D22" s="29">
        <f>INDEX(Visidati!D:D,Info!$B$4+6-ROW(),)</f>
        <v>1.937</v>
      </c>
      <c r="E22" s="29">
        <f>INDEX(Visidati!E:E,Info!$B$4+6-ROW(),)</f>
        <v>1.472</v>
      </c>
      <c r="F22" s="29">
        <f>INDEX(Visidati!F:F,Info!$B$4+6-ROW(),)</f>
        <v>1.884</v>
      </c>
      <c r="G22" s="29">
        <f>INDEX(Visidati!G:G,Info!$B$4+6-ROW(),)</f>
        <v>0.928</v>
      </c>
      <c r="H22" s="29">
        <f>INDEX(Visidati!H:H,Info!$B$4+6-ROW(),)</f>
        <v>1.386</v>
      </c>
      <c r="I22" s="29">
        <f>INDEX(Visidati!I:I,Info!$B$4+6-ROW(),)</f>
        <v>3.448</v>
      </c>
      <c r="J22" s="29">
        <f>INDEX(Visidati!J:J,Info!$B$4+6-ROW(),)</f>
        <v>1.774</v>
      </c>
      <c r="K22" s="29">
        <f>INDEX(Visidati!K:K,Info!$B$4+6-ROW(),)</f>
        <v>1.84</v>
      </c>
    </row>
    <row r="23" spans="1:11" ht="15.75">
      <c r="A23" s="29">
        <f>INDEX(Visidati!A:A,Info!$B$4+6-ROW(),)</f>
        <v>1990</v>
      </c>
      <c r="B23" s="29">
        <f>INDEX(Visidati!B:B,Info!$B$4+6-ROW(),)</f>
        <v>1.179</v>
      </c>
      <c r="C23" s="29">
        <f>INDEX(Visidati!C:C,Info!$B$4+6-ROW(),)</f>
        <v>1.697</v>
      </c>
      <c r="D23" s="29">
        <f>INDEX(Visidati!D:D,Info!$B$4+6-ROW(),)</f>
        <v>2.242</v>
      </c>
      <c r="E23" s="29">
        <f>INDEX(Visidati!E:E,Info!$B$4+6-ROW(),)</f>
        <v>1.493</v>
      </c>
      <c r="F23" s="29">
        <f>INDEX(Visidati!F:F,Info!$B$4+6-ROW(),)</f>
        <v>2.275</v>
      </c>
      <c r="G23" s="29">
        <f>INDEX(Visidati!G:G,Info!$B$4+6-ROW(),)</f>
        <v>0.621</v>
      </c>
      <c r="H23" s="29">
        <f>INDEX(Visidati!H:H,Info!$B$4+6-ROW(),)</f>
        <v>1.628</v>
      </c>
      <c r="I23" s="29">
        <f>INDEX(Visidati!I:I,Info!$B$4+6-ROW(),)</f>
        <v>4.952</v>
      </c>
      <c r="J23" s="29">
        <f>INDEX(Visidati!J:J,Info!$B$4+6-ROW(),)</f>
        <v>1.739</v>
      </c>
      <c r="K23" s="29">
        <f>INDEX(Visidati!K:K,Info!$B$4+6-ROW(),)</f>
        <v>2.583</v>
      </c>
    </row>
    <row r="24" spans="1:11" ht="15.75">
      <c r="A24" s="29">
        <f>INDEX(Visidati!A:A,Info!$B$4+6-ROW(),)</f>
        <v>1989</v>
      </c>
      <c r="B24" s="29">
        <f>INDEX(Visidati!B:B,Info!$B$4+6-ROW(),)</f>
        <v>0.719</v>
      </c>
      <c r="C24" s="29">
        <f>INDEX(Visidati!C:C,Info!$B$4+6-ROW(),)</f>
        <v>1.723</v>
      </c>
      <c r="D24" s="29">
        <f>INDEX(Visidati!D:D,Info!$B$4+6-ROW(),)</f>
        <v>2.333</v>
      </c>
      <c r="E24" s="29">
        <f>INDEX(Visidati!E:E,Info!$B$4+6-ROW(),)</f>
        <v>1.023</v>
      </c>
      <c r="F24" s="29">
        <f>INDEX(Visidati!F:F,Info!$B$4+6-ROW(),)</f>
        <v>2.022</v>
      </c>
      <c r="G24" s="29">
        <f>INDEX(Visidati!G:G,Info!$B$4+6-ROW(),)</f>
        <v>0.332</v>
      </c>
      <c r="H24" s="29">
        <f>INDEX(Visidati!H:H,Info!$B$4+6-ROW(),)</f>
        <v>1.239</v>
      </c>
      <c r="I24" s="29">
        <f>INDEX(Visidati!I:I,Info!$B$4+6-ROW(),)</f>
        <v>3.34</v>
      </c>
      <c r="J24" s="29">
        <f>INDEX(Visidati!J:J,Info!$B$4+6-ROW(),)</f>
        <v>1.619</v>
      </c>
      <c r="K24" s="29">
        <f>INDEX(Visidati!K:K,Info!$B$4+6-ROW(),)</f>
        <v>1.822</v>
      </c>
    </row>
    <row r="25" spans="1:11" ht="15.75">
      <c r="A25" s="29">
        <f>INDEX(Visidati!A:A,Info!$B$4+6-ROW(),)</f>
        <v>1988</v>
      </c>
      <c r="B25" s="29">
        <f>INDEX(Visidati!B:B,Info!$B$4+6-ROW(),)</f>
        <v>0.762</v>
      </c>
      <c r="C25" s="29">
        <f>INDEX(Visidati!C:C,Info!$B$4+6-ROW(),)</f>
        <v>1.494</v>
      </c>
      <c r="D25" s="29">
        <f>INDEX(Visidati!D:D,Info!$B$4+6-ROW(),)</f>
        <v>2.628</v>
      </c>
      <c r="E25" s="29">
        <f>INDEX(Visidati!E:E,Info!$B$4+6-ROW(),)</f>
        <v>1.158</v>
      </c>
      <c r="F25" s="29">
        <f>INDEX(Visidati!F:F,Info!$B$4+6-ROW(),)</f>
        <v>1.875</v>
      </c>
      <c r="G25" s="29">
        <f>INDEX(Visidati!G:G,Info!$B$4+6-ROW(),)</f>
        <v>0.766</v>
      </c>
      <c r="H25" s="29">
        <f>INDEX(Visidati!H:H,Info!$B$4+6-ROW(),)</f>
        <v>1.296</v>
      </c>
      <c r="I25" s="29">
        <f>INDEX(Visidati!I:I,Info!$B$4+6-ROW(),)</f>
        <v>2.915</v>
      </c>
      <c r="J25" s="29">
        <f>INDEX(Visidati!J:J,Info!$B$4+6-ROW(),)</f>
        <v>1.602</v>
      </c>
      <c r="K25" s="29">
        <f>INDEX(Visidati!K:K,Info!$B$4+6-ROW(),)</f>
        <v>1.719</v>
      </c>
    </row>
    <row r="26" spans="1:11" ht="15.75">
      <c r="A26" s="29">
        <f>INDEX(Visidati!A:A,Info!$B$4+6-ROW(),)</f>
        <v>1987</v>
      </c>
      <c r="B26" s="29">
        <f>INDEX(Visidati!B:B,Info!$B$4+6-ROW(),)</f>
        <v>1.037</v>
      </c>
      <c r="C26" s="29">
        <f>INDEX(Visidati!C:C,Info!$B$4+6-ROW(),)</f>
        <v>2.122</v>
      </c>
      <c r="D26" s="29">
        <f>INDEX(Visidati!D:D,Info!$B$4+6-ROW(),)</f>
        <v>3.128</v>
      </c>
      <c r="E26" s="29">
        <f>INDEX(Visidati!E:E,Info!$B$4+6-ROW(),)</f>
        <v>1.096</v>
      </c>
      <c r="F26" s="29">
        <f>INDEX(Visidati!F:F,Info!$B$4+6-ROW(),)</f>
        <v>2.212</v>
      </c>
      <c r="G26" s="29">
        <f>INDEX(Visidati!G:G,Info!$B$4+6-ROW(),)</f>
        <v>0.537</v>
      </c>
      <c r="H26" s="29">
        <f>INDEX(Visidati!H:H,Info!$B$4+6-ROW(),)</f>
        <v>1.727</v>
      </c>
      <c r="I26" s="29">
        <f>INDEX(Visidati!I:I,Info!$B$4+6-ROW(),)</f>
        <v>2.283</v>
      </c>
      <c r="J26" s="29">
        <f>INDEX(Visidati!J:J,Info!$B$4+6-ROW(),)</f>
        <v>1.895</v>
      </c>
      <c r="K26" s="29">
        <f>INDEX(Visidati!K:K,Info!$B$4+6-ROW(),)</f>
        <v>1.919</v>
      </c>
    </row>
    <row r="27" spans="1:11" ht="15.75">
      <c r="A27" s="29">
        <f>INDEX(Visidati!A:A,Info!$B$4+6-ROW(),)</f>
        <v>1986</v>
      </c>
      <c r="B27" s="29">
        <f>INDEX(Visidati!B:B,Info!$B$4+6-ROW(),)</f>
        <v>0.804</v>
      </c>
      <c r="C27" s="29">
        <f>INDEX(Visidati!C:C,Info!$B$4+6-ROW(),)</f>
        <v>1.445</v>
      </c>
      <c r="D27" s="29">
        <f>INDEX(Visidati!D:D,Info!$B$4+6-ROW(),)</f>
        <v>2.959</v>
      </c>
      <c r="E27" s="29">
        <f>INDEX(Visidati!E:E,Info!$B$4+6-ROW(),)</f>
        <v>0.876</v>
      </c>
      <c r="F27" s="29">
        <f>INDEX(Visidati!F:F,Info!$B$4+6-ROW(),)</f>
        <v>1.727</v>
      </c>
      <c r="G27" s="29">
        <f>INDEX(Visidati!G:G,Info!$B$4+6-ROW(),)</f>
        <v>0.331</v>
      </c>
      <c r="H27" s="29">
        <f>INDEX(Visidati!H:H,Info!$B$4+6-ROW(),)</f>
        <v>2.409</v>
      </c>
      <c r="I27" s="29">
        <f>INDEX(Visidati!I:I,Info!$B$4+6-ROW(),)</f>
        <v>1.883</v>
      </c>
      <c r="J27" s="29">
        <f>INDEX(Visidati!J:J,Info!$B$4+6-ROW(),)</f>
        <v>1.668</v>
      </c>
      <c r="K27" s="29">
        <f>INDEX(Visidati!K:K,Info!$B$4+6-ROW(),)</f>
        <v>1.391</v>
      </c>
    </row>
    <row r="28" spans="1:11" ht="15.75">
      <c r="A28" s="29">
        <f>INDEX(Visidati!A:A,Info!$B$4+6-ROW(),)</f>
        <v>1985</v>
      </c>
      <c r="B28" s="29">
        <f>INDEX(Visidati!B:B,Info!$B$4+6-ROW(),)</f>
        <v>0.783</v>
      </c>
      <c r="C28" s="29">
        <f>INDEX(Visidati!C:C,Info!$B$4+6-ROW(),)</f>
        <v>1.594</v>
      </c>
      <c r="D28" s="29">
        <f>INDEX(Visidati!D:D,Info!$B$4+6-ROW(),)</f>
        <v>2.854</v>
      </c>
      <c r="E28" s="29">
        <f>INDEX(Visidati!E:E,Info!$B$4+6-ROW(),)</f>
        <v>0.916</v>
      </c>
      <c r="F28" s="29">
        <f>INDEX(Visidati!F:F,Info!$B$4+6-ROW(),)</f>
        <v>1.713</v>
      </c>
      <c r="G28" s="29">
        <f>INDEX(Visidati!G:G,Info!$B$4+6-ROW(),)</f>
        <v>0.638</v>
      </c>
      <c r="H28" s="29">
        <f>INDEX(Visidati!H:H,Info!$B$4+6-ROW(),)</f>
        <v>2.143</v>
      </c>
      <c r="I28" s="29">
        <f>INDEX(Visidati!I:I,Info!$B$4+6-ROW(),)</f>
        <v>1.904</v>
      </c>
      <c r="J28" s="29">
        <f>INDEX(Visidati!J:J,Info!$B$4+6-ROW(),)</f>
        <v>1.203</v>
      </c>
      <c r="K28" s="29">
        <f>INDEX(Visidati!K:K,Info!$B$4+6-ROW(),)</f>
        <v>1.283</v>
      </c>
    </row>
    <row r="29" spans="1:11" ht="15.75">
      <c r="A29" s="29">
        <f>INDEX(Visidati!A:A,Info!$B$4+6-ROW(),)</f>
        <v>1984</v>
      </c>
      <c r="B29" s="29">
        <f>INDEX(Visidati!B:B,Info!$B$4+6-ROW(),)</f>
        <v>0.973</v>
      </c>
      <c r="C29" s="29">
        <f>INDEX(Visidati!C:C,Info!$B$4+6-ROW(),)</f>
        <v>1.746</v>
      </c>
      <c r="D29" s="29">
        <f>INDEX(Visidati!D:D,Info!$B$4+6-ROW(),)</f>
        <v>3.042</v>
      </c>
      <c r="E29" s="29">
        <f>INDEX(Visidati!E:E,Info!$B$4+6-ROW(),)</f>
        <v>1.336</v>
      </c>
      <c r="F29" s="29">
        <f>INDEX(Visidati!F:F,Info!$B$4+6-ROW(),)</f>
        <v>1.754</v>
      </c>
      <c r="G29" s="29">
        <f>INDEX(Visidati!G:G,Info!$B$4+6-ROW(),)</f>
        <v>1.008</v>
      </c>
      <c r="H29" s="29">
        <f>INDEX(Visidati!H:H,Info!$B$4+6-ROW(),)</f>
        <v>1.677</v>
      </c>
      <c r="I29" s="29">
        <f>INDEX(Visidati!I:I,Info!$B$4+6-ROW(),)</f>
        <v>1.819</v>
      </c>
      <c r="J29" s="29">
        <f>INDEX(Visidati!J:J,Info!$B$4+6-ROW(),)</f>
        <v>1.226</v>
      </c>
      <c r="K29" s="29">
        <f>INDEX(Visidati!K:K,Info!$B$4+6-ROW(),)</f>
        <v>1.278</v>
      </c>
    </row>
    <row r="30" spans="1:11" ht="15.75">
      <c r="A30" s="29">
        <f>INDEX(Visidati!A:A,Info!$B$4+6-ROW(),)</f>
        <v>1983</v>
      </c>
      <c r="B30" s="29">
        <f>INDEX(Visidati!B:B,Info!$B$4+6-ROW(),)</f>
        <v>1.058</v>
      </c>
      <c r="C30" s="29">
        <f>INDEX(Visidati!C:C,Info!$B$4+6-ROW(),)</f>
        <v>1.06</v>
      </c>
      <c r="D30" s="29">
        <f>INDEX(Visidati!D:D,Info!$B$4+6-ROW(),)</f>
        <v>3.238</v>
      </c>
      <c r="E30" s="29">
        <f>INDEX(Visidati!E:E,Info!$B$4+6-ROW(),)</f>
        <v>0.955</v>
      </c>
      <c r="F30" s="29">
        <f>INDEX(Visidati!F:F,Info!$B$4+6-ROW(),)</f>
        <v>1.712</v>
      </c>
      <c r="G30" s="29">
        <f>INDEX(Visidati!G:G,Info!$B$4+6-ROW(),)</f>
        <v>1.034</v>
      </c>
      <c r="H30" s="29">
        <f>INDEX(Visidati!H:H,Info!$B$4+6-ROW(),)</f>
        <v>1.571</v>
      </c>
      <c r="I30" s="29">
        <f>INDEX(Visidati!I:I,Info!$B$4+6-ROW(),)</f>
        <v>2.232</v>
      </c>
      <c r="J30" s="29">
        <f>INDEX(Visidati!J:J,Info!$B$4+6-ROW(),)</f>
        <v>1.459</v>
      </c>
      <c r="K30" s="29">
        <f>INDEX(Visidati!K:K,Info!$B$4+6-ROW(),)</f>
        <v>1.536</v>
      </c>
    </row>
    <row r="31" spans="1:11" ht="15.75">
      <c r="A31" s="29">
        <f>INDEX(Visidati!A:A,Info!$B$4+6-ROW(),)</f>
        <v>1982</v>
      </c>
      <c r="B31" s="29">
        <f>INDEX(Visidati!B:B,Info!$B$4+6-ROW(),)</f>
        <v>0.926</v>
      </c>
      <c r="C31" s="29">
        <f>INDEX(Visidati!C:C,Info!$B$4+6-ROW(),)</f>
        <v>1.203</v>
      </c>
      <c r="D31" s="29">
        <f>INDEX(Visidati!D:D,Info!$B$4+6-ROW(),)</f>
        <v>2.377</v>
      </c>
      <c r="E31" s="29">
        <f>INDEX(Visidati!E:E,Info!$B$4+6-ROW(),)</f>
        <v>0.949</v>
      </c>
      <c r="F31" s="29">
        <f>INDEX(Visidati!F:F,Info!$B$4+6-ROW(),)</f>
        <v>1.897</v>
      </c>
      <c r="G31" s="29">
        <f>INDEX(Visidati!G:G,Info!$B$4+6-ROW(),)</f>
        <v>0.683</v>
      </c>
      <c r="H31" s="29">
        <f>INDEX(Visidati!H:H,Info!$B$4+6-ROW(),)</f>
        <v>1.968</v>
      </c>
      <c r="I31" s="29">
        <f>INDEX(Visidati!I:I,Info!$B$4+6-ROW(),)</f>
        <v>2.381</v>
      </c>
      <c r="J31" s="29">
        <f>INDEX(Visidati!J:J,Info!$B$4+6-ROW(),)</f>
        <v>1.312</v>
      </c>
      <c r="K31" s="29">
        <f>INDEX(Visidati!K:K,Info!$B$4+6-ROW(),)</f>
        <v>0.947</v>
      </c>
    </row>
    <row r="32" spans="1:11" ht="15.75">
      <c r="A32" s="29">
        <f>INDEX(Visidati!A:A,Info!$B$4+6-ROW(),)</f>
        <v>1981</v>
      </c>
      <c r="B32" s="29">
        <f>INDEX(Visidati!B:B,Info!$B$4+6-ROW(),)</f>
        <v>1.222</v>
      </c>
      <c r="C32" s="29">
        <f>INDEX(Visidati!C:C,Info!$B$4+6-ROW(),)</f>
        <v>0.972</v>
      </c>
      <c r="D32" s="29">
        <f>INDEX(Visidati!D:D,Info!$B$4+6-ROW(),)</f>
        <v>1.894</v>
      </c>
      <c r="E32" s="29">
        <f>INDEX(Visidati!E:E,Info!$B$4+6-ROW(),)</f>
        <v>0.744</v>
      </c>
      <c r="F32" s="29">
        <f>INDEX(Visidati!F:F,Info!$B$4+6-ROW(),)</f>
        <v>2.14</v>
      </c>
      <c r="G32" s="29">
        <f>INDEX(Visidati!G:G,Info!$B$4+6-ROW(),)</f>
        <v>0.476</v>
      </c>
      <c r="H32" s="29">
        <f>INDEX(Visidati!H:H,Info!$B$4+6-ROW(),)</f>
        <v>1.892</v>
      </c>
      <c r="I32" s="29">
        <f>INDEX(Visidati!I:I,Info!$B$4+6-ROW(),)</f>
        <v>3.344</v>
      </c>
      <c r="J32" s="29">
        <f>INDEX(Visidati!J:J,Info!$B$4+6-ROW(),)</f>
        <v>1.333</v>
      </c>
      <c r="K32" s="29">
        <f>INDEX(Visidati!K:K,Info!$B$4+6-ROW(),)</f>
        <v>1.547</v>
      </c>
    </row>
    <row r="33" spans="1:11" ht="15.75">
      <c r="A33" s="29">
        <f>INDEX(Visidati!A:A,Info!$B$4+6-ROW(),)</f>
        <v>1980</v>
      </c>
      <c r="B33" s="29">
        <f>INDEX(Visidati!B:B,Info!$B$4+6-ROW(),)</f>
        <v>0.677</v>
      </c>
      <c r="C33" s="29">
        <f>INDEX(Visidati!C:C,Info!$B$4+6-ROW(),)</f>
        <v>0.935</v>
      </c>
      <c r="D33" s="29">
        <f>INDEX(Visidati!D:D,Info!$B$4+6-ROW(),)</f>
        <v>1.808</v>
      </c>
      <c r="E33" s="29">
        <f>INDEX(Visidati!E:E,Info!$B$4+6-ROW(),)</f>
        <v>0.682</v>
      </c>
      <c r="F33" s="29">
        <f>INDEX(Visidati!F:F,Info!$B$4+6-ROW(),)</f>
        <v>1.429</v>
      </c>
      <c r="G33" s="29">
        <f>INDEX(Visidati!G:G,Info!$B$4+6-ROW(),)</f>
        <v>0.362</v>
      </c>
      <c r="H33" s="29">
        <f>INDEX(Visidati!H:H,Info!$B$4+6-ROW(),)</f>
        <v>1.36</v>
      </c>
      <c r="I33" s="29">
        <f>INDEX(Visidati!I:I,Info!$B$4+6-ROW(),)</f>
        <v>3.81</v>
      </c>
      <c r="J33" s="29">
        <f>INDEX(Visidati!J:J,Info!$B$4+6-ROW(),)</f>
        <v>0.973</v>
      </c>
      <c r="K33" s="29">
        <f>INDEX(Visidati!K:K,Info!$B$4+6-ROW(),)</f>
        <v>1.536</v>
      </c>
    </row>
    <row r="34" spans="1:11" ht="15.75">
      <c r="A34" s="29">
        <f>INDEX(Visidati!A:A,Info!$B$4+6-ROW(),)</f>
        <v>1979</v>
      </c>
      <c r="B34" s="29">
        <f>INDEX(Visidati!B:B,Info!$B$4+6-ROW(),)</f>
        <v>0.782</v>
      </c>
      <c r="C34" s="29">
        <f>INDEX(Visidati!C:C,Info!$B$4+6-ROW(),)</f>
        <v>0.919</v>
      </c>
      <c r="D34" s="29">
        <f>INDEX(Visidati!D:D,Info!$B$4+6-ROW(),)</f>
        <v>2.427</v>
      </c>
      <c r="E34" s="29">
        <f>INDEX(Visidati!E:E,Info!$B$4+6-ROW(),)</f>
        <v>0.853</v>
      </c>
      <c r="F34" s="29">
        <f>INDEX(Visidati!F:F,Info!$B$4+6-ROW(),)</f>
        <v>1.62</v>
      </c>
      <c r="G34" s="29">
        <f>INDEX(Visidati!G:G,Info!$B$4+6-ROW(),)</f>
        <v>0.976</v>
      </c>
      <c r="H34" s="29">
        <f>INDEX(Visidati!H:H,Info!$B$4+6-ROW(),)</f>
        <v>1.151</v>
      </c>
      <c r="I34" s="29">
        <f>INDEX(Visidati!I:I,Info!$B$4+6-ROW(),)</f>
        <v>3.492</v>
      </c>
      <c r="J34" s="29">
        <f>INDEX(Visidati!J:J,Info!$B$4+6-ROW(),)</f>
        <v>1.079</v>
      </c>
      <c r="K34" s="29">
        <f>INDEX(Visidati!K:K,Info!$B$4+6-ROW(),)</f>
        <v>1.065</v>
      </c>
    </row>
    <row r="35" spans="1:11" ht="15.75">
      <c r="A35" s="29">
        <f>INDEX(Visidati!A:A,Info!$B$4+6-ROW(),)</f>
        <v>1978</v>
      </c>
      <c r="B35" s="29">
        <f>INDEX(Visidati!B:B,Info!$B$4+6-ROW(),)</f>
        <v>0.846</v>
      </c>
      <c r="C35" s="29">
        <f>INDEX(Visidati!C:C,Info!$B$4+6-ROW(),)</f>
        <v>0.908</v>
      </c>
      <c r="D35" s="29">
        <f>INDEX(Visidati!D:D,Info!$B$4+6-ROW(),)</f>
        <v>2.082</v>
      </c>
      <c r="E35" s="29">
        <f>INDEX(Visidati!E:E,Info!$B$4+6-ROW(),)</f>
        <v>1.542</v>
      </c>
      <c r="F35" s="29">
        <f>INDEX(Visidati!F:F,Info!$B$4+6-ROW(),)</f>
        <v>2.231</v>
      </c>
      <c r="G35" s="29">
        <f>INDEX(Visidati!G:G,Info!$B$4+6-ROW(),)</f>
        <v>1.252</v>
      </c>
      <c r="H35" s="29">
        <f>INDEX(Visidati!H:H,Info!$B$4+6-ROW(),)</f>
        <v>0.936</v>
      </c>
      <c r="I35" s="29">
        <f>INDEX(Visidati!I:I,Info!$B$4+6-ROW(),)</f>
        <v>2.667</v>
      </c>
      <c r="J35" s="29">
        <f>INDEX(Visidati!J:J,Info!$B$4+6-ROW(),)</f>
        <v>1.736</v>
      </c>
      <c r="K35" s="29">
        <f>INDEX(Visidati!K:K,Info!$B$4+6-ROW(),)</f>
        <v>1.302</v>
      </c>
    </row>
    <row r="36" spans="1:12" ht="15.75">
      <c r="A36" s="29">
        <f>INDEX(Visidati!A:A,Info!$B$4+6-ROW(),)</f>
        <v>1977</v>
      </c>
      <c r="B36" s="29">
        <f>INDEX(Visidati!B:B,Info!$B$4+6-ROW(),)</f>
        <v>0.867</v>
      </c>
      <c r="C36" s="29">
        <f>INDEX(Visidati!C:C,Info!$B$4+6-ROW(),)</f>
        <v>0.89</v>
      </c>
      <c r="D36" s="29">
        <f>INDEX(Visidati!D:D,Info!$B$4+6-ROW(),)</f>
        <v>2.34</v>
      </c>
      <c r="E36" s="29">
        <f>INDEX(Visidati!E:E,Info!$B$4+6-ROW(),)</f>
        <v>1.052</v>
      </c>
      <c r="F36" s="29">
        <f>INDEX(Visidati!F:F,Info!$B$4+6-ROW(),)</f>
        <v>1.623</v>
      </c>
      <c r="G36" s="29">
        <f>INDEX(Visidati!G:G,Info!$B$4+6-ROW(),)</f>
        <v>0.9</v>
      </c>
      <c r="H36" s="29">
        <f>INDEX(Visidati!H:H,Info!$B$4+6-ROW(),)</f>
        <v>1.475</v>
      </c>
      <c r="I36" s="29">
        <f>INDEX(Visidati!I:I,Info!$B$4+6-ROW(),)</f>
        <v>2.146</v>
      </c>
      <c r="J36" s="29">
        <f>INDEX(Visidati!J:J,Info!$B$4+6-ROW(),)</f>
        <v>1.459</v>
      </c>
      <c r="K36" s="29">
        <f>INDEX(Visidati!K:K,Info!$B$4+6-ROW(),)</f>
        <v>1.456</v>
      </c>
      <c r="L36" s="26"/>
    </row>
    <row r="37" spans="1:12" ht="15.75">
      <c r="A37" s="29">
        <f>INDEX(Visidati!A:A,Info!$B$4+6-ROW(),)</f>
        <v>1976</v>
      </c>
      <c r="B37" s="29">
        <f>INDEX(Visidati!B:B,Info!$B$4+6-ROW(),)</f>
        <v>0.909</v>
      </c>
      <c r="C37" s="29">
        <f>INDEX(Visidati!C:C,Info!$B$4+6-ROW(),)</f>
        <v>0.807</v>
      </c>
      <c r="D37" s="29">
        <f>INDEX(Visidati!D:D,Info!$B$4+6-ROW(),)</f>
        <v>2.345</v>
      </c>
      <c r="E37" s="29">
        <f>INDEX(Visidati!E:E,Info!$B$4+6-ROW(),)</f>
        <v>0.921</v>
      </c>
      <c r="F37" s="29">
        <f>INDEX(Visidati!F:F,Info!$B$4+6-ROW(),)</f>
        <v>1.541</v>
      </c>
      <c r="G37" s="29">
        <f>INDEX(Visidati!G:G,Info!$B$4+6-ROW(),)</f>
        <v>0.924</v>
      </c>
      <c r="H37" s="29">
        <f>INDEX(Visidati!H:H,Info!$B$4+6-ROW(),)</f>
        <v>1.118</v>
      </c>
      <c r="I37" s="29">
        <f>INDEX(Visidati!I:I,Info!$B$4+6-ROW(),)</f>
        <v>1.872</v>
      </c>
      <c r="J37" s="29">
        <f>INDEX(Visidati!J:J,Info!$B$4+6-ROW(),)</f>
        <v>1.376</v>
      </c>
      <c r="K37" s="29">
        <f>INDEX(Visidati!K:K,Info!$B$4+6-ROW(),)</f>
        <v>1.448</v>
      </c>
      <c r="L37" s="26"/>
    </row>
    <row r="38" spans="1:12" ht="15.75">
      <c r="A38" s="29">
        <f>INDEX(Visidati!A:A,Info!$B$4+6-ROW(),)</f>
        <v>1975</v>
      </c>
      <c r="B38" s="29">
        <f>INDEX(Visidati!B:B,Info!$B$4+6-ROW(),)</f>
        <v>1.037</v>
      </c>
      <c r="C38" s="29">
        <f>INDEX(Visidati!C:C,Info!$B$4+6-ROW(),)</f>
        <v>0.828</v>
      </c>
      <c r="D38" s="29">
        <f>INDEX(Visidati!D:D,Info!$B$4+6-ROW(),)</f>
        <v>3.007</v>
      </c>
      <c r="E38" s="29">
        <f>INDEX(Visidati!E:E,Info!$B$4+6-ROW(),)</f>
        <v>1.597</v>
      </c>
      <c r="F38" s="29">
        <f>INDEX(Visidati!F:F,Info!$B$4+6-ROW(),)</f>
        <v>2.113</v>
      </c>
      <c r="G38" s="29">
        <f>INDEX(Visidati!G:G,Info!$B$4+6-ROW(),)</f>
        <v>1.447</v>
      </c>
      <c r="H38" s="29">
        <f>INDEX(Visidati!H:H,Info!$B$4+6-ROW(),)</f>
        <v>1.11</v>
      </c>
      <c r="I38" s="29">
        <f>INDEX(Visidati!I:I,Info!$B$4+6-ROW(),)</f>
        <v>1.989</v>
      </c>
      <c r="J38" s="29">
        <f>INDEX(Visidati!J:J,Info!$B$4+6-ROW(),)</f>
        <v>1.513</v>
      </c>
      <c r="K38" s="29">
        <f>INDEX(Visidati!K:K,Info!$B$4+6-ROW(),)</f>
        <v>2.175</v>
      </c>
      <c r="L38" s="26"/>
    </row>
    <row r="39" spans="1:12" ht="15.75">
      <c r="A39" s="29">
        <f>INDEX(Visidati!A:A,Info!$B$4+6-ROW(),)</f>
        <v>1974</v>
      </c>
      <c r="B39" s="29">
        <f>INDEX(Visidati!B:B,Info!$B$4+6-ROW(),)</f>
        <v>0.995</v>
      </c>
      <c r="C39" s="29">
        <f>INDEX(Visidati!C:C,Info!$B$4+6-ROW(),)</f>
        <v>1.077</v>
      </c>
      <c r="D39" s="29">
        <f>INDEX(Visidati!D:D,Info!$B$4+6-ROW(),)</f>
        <v>3.079</v>
      </c>
      <c r="E39" s="29">
        <f>INDEX(Visidati!E:E,Info!$B$4+6-ROW(),)</f>
        <v>1.717</v>
      </c>
      <c r="F39" s="29">
        <f>INDEX(Visidati!F:F,Info!$B$4+6-ROW(),)</f>
        <v>2.536</v>
      </c>
      <c r="G39" s="29">
        <f>INDEX(Visidati!G:G,Info!$B$4+6-ROW(),)</f>
        <v>1.301</v>
      </c>
      <c r="H39" s="29">
        <f>INDEX(Visidati!H:H,Info!$B$4+6-ROW(),)</f>
        <v>1.321</v>
      </c>
      <c r="I39" s="29">
        <f>INDEX(Visidati!I:I,Info!$B$4+6-ROW(),)</f>
        <v>1.619</v>
      </c>
      <c r="J39" s="29">
        <f>INDEX(Visidati!J:J,Info!$B$4+6-ROW(),)</f>
        <v>2.212</v>
      </c>
      <c r="K39" s="29">
        <f>INDEX(Visidati!K:K,Info!$B$4+6-ROW(),)</f>
        <v>1.652</v>
      </c>
      <c r="L39" s="26"/>
    </row>
    <row r="40" spans="1:12" ht="15.75">
      <c r="A40" s="29">
        <f>INDEX(Visidati!A:A,Info!$B$4+6-ROW(),)</f>
        <v>1973</v>
      </c>
      <c r="B40" s="29">
        <f>INDEX(Visidati!B:B,Info!$B$4+6-ROW(),)</f>
        <v>1.058</v>
      </c>
      <c r="C40" s="29">
        <f>INDEX(Visidati!C:C,Info!$B$4+6-ROW(),)</f>
        <v>1.034</v>
      </c>
      <c r="D40" s="29">
        <f>INDEX(Visidati!D:D,Info!$B$4+6-ROW(),)</f>
        <v>2.527</v>
      </c>
      <c r="E40" s="29">
        <f>INDEX(Visidati!E:E,Info!$B$4+6-ROW(),)</f>
        <v>1.531</v>
      </c>
      <c r="F40" s="29">
        <f>INDEX(Visidati!F:F,Info!$B$4+6-ROW(),)</f>
        <v>2.558</v>
      </c>
      <c r="G40" s="29">
        <f>INDEX(Visidati!G:G,Info!$B$4+6-ROW(),)</f>
        <v>1.473</v>
      </c>
      <c r="H40" s="29">
        <f>INDEX(Visidati!H:H,Info!$B$4+6-ROW(),)</f>
        <v>1.861</v>
      </c>
      <c r="I40" s="29">
        <f>INDEX(Visidati!I:I,Info!$B$4+6-ROW(),)</f>
        <v>1.609</v>
      </c>
      <c r="J40" s="29">
        <f>INDEX(Visidati!J:J,Info!$B$4+6-ROW(),)</f>
        <v>1.838</v>
      </c>
      <c r="K40" s="29">
        <f>INDEX(Visidati!K:K,Info!$B$4+6-ROW(),)</f>
        <v>2.045</v>
      </c>
      <c r="L40" s="26"/>
    </row>
    <row r="41" spans="1:12" ht="15.75">
      <c r="A41" s="29">
        <f>INDEX(Visidati!A:A,Info!$B$4+6-ROW(),)</f>
        <v>1972</v>
      </c>
      <c r="B41" s="29">
        <f>INDEX(Visidati!B:B,Info!$B$4+6-ROW(),)</f>
        <v>0.91</v>
      </c>
      <c r="C41" s="29">
        <f>INDEX(Visidati!C:C,Info!$B$4+6-ROW(),)</f>
        <v>0.889</v>
      </c>
      <c r="D41" s="29">
        <f>INDEX(Visidati!D:D,Info!$B$4+6-ROW(),)</f>
        <v>3.031</v>
      </c>
      <c r="E41" s="29">
        <f>INDEX(Visidati!E:E,Info!$B$4+6-ROW(),)</f>
        <v>1.146</v>
      </c>
      <c r="F41" s="29">
        <f>INDEX(Visidati!F:F,Info!$B$4+6-ROW(),)</f>
        <v>2.453</v>
      </c>
      <c r="G41" s="29">
        <f>INDEX(Visidati!G:G,Info!$B$4+6-ROW(),)</f>
        <v>1.719</v>
      </c>
      <c r="H41" s="29">
        <f>INDEX(Visidati!H:H,Info!$B$4+6-ROW(),)</f>
        <v>2.4</v>
      </c>
      <c r="I41" s="29">
        <f>INDEX(Visidati!I:I,Info!$B$4+6-ROW(),)</f>
        <v>1.894</v>
      </c>
      <c r="J41" s="29">
        <f>INDEX(Visidati!J:J,Info!$B$4+6-ROW(),)</f>
        <v>1.859</v>
      </c>
      <c r="K41" s="29">
        <f>INDEX(Visidati!K:K,Info!$B$4+6-ROW(),)</f>
        <v>1.582</v>
      </c>
      <c r="L41" s="26"/>
    </row>
    <row r="42" spans="1:12" ht="15.75">
      <c r="A42" s="29">
        <f>INDEX(Visidati!A:A,Info!$B$4+6-ROW(),)</f>
        <v>1971</v>
      </c>
      <c r="B42" s="29">
        <f>INDEX(Visidati!B:B,Info!$B$4+6-ROW(),)</f>
        <v>0.656</v>
      </c>
      <c r="C42" s="29">
        <f>INDEX(Visidati!C:C,Info!$B$4+6-ROW(),)</f>
        <v>0.704</v>
      </c>
      <c r="D42" s="29">
        <f>INDEX(Visidati!D:D,Info!$B$4+6-ROW(),)</f>
        <v>2.263</v>
      </c>
      <c r="E42" s="29">
        <f>INDEX(Visidati!E:E,Info!$B$4+6-ROW(),)</f>
        <v>0.84</v>
      </c>
      <c r="F42" s="29">
        <f>INDEX(Visidati!F:F,Info!$B$4+6-ROW(),)</f>
        <v>1.715</v>
      </c>
      <c r="G42" s="29">
        <f>INDEX(Visidati!G:G,Info!$B$4+6-ROW(),)</f>
        <v>1.406</v>
      </c>
      <c r="H42" s="29">
        <f>INDEX(Visidati!H:H,Info!$B$4+6-ROW(),)</f>
        <v>1.556</v>
      </c>
      <c r="I42" s="29">
        <f>INDEX(Visidati!I:I,Info!$B$4+6-ROW(),)</f>
        <v>1.798</v>
      </c>
      <c r="J42" s="29">
        <f>INDEX(Visidati!J:J,Info!$B$4+6-ROW(),)</f>
        <v>1.48</v>
      </c>
      <c r="K42" s="29">
        <f>INDEX(Visidati!K:K,Info!$B$4+6-ROW(),)</f>
        <v>0.948</v>
      </c>
      <c r="L42" s="26"/>
    </row>
    <row r="43" spans="1:12" ht="15.75">
      <c r="A43" s="29">
        <f>INDEX(Visidati!A:A,Info!$B$4+6-ROW(),)</f>
        <v>1970</v>
      </c>
      <c r="B43" s="29">
        <f>INDEX(Visidati!B:B,Info!$B$4+6-ROW(),)</f>
        <v>0.824</v>
      </c>
      <c r="C43" s="29">
        <f>INDEX(Visidati!C:C,Info!$B$4+6-ROW(),)</f>
        <v>0.351</v>
      </c>
      <c r="D43" s="29">
        <f>INDEX(Visidati!D:D,Info!$B$4+6-ROW(),)</f>
        <v>2.012</v>
      </c>
      <c r="E43" s="29">
        <f>INDEX(Visidati!E:E,Info!$B$4+6-ROW(),)</f>
        <v>0.761</v>
      </c>
      <c r="F43" s="29">
        <f>INDEX(Visidati!F:F,Info!$B$4+6-ROW(),)</f>
        <v>2.036</v>
      </c>
      <c r="G43" s="29">
        <f>INDEX(Visidati!G:G,Info!$B$4+6-ROW(),)</f>
        <v>1.317</v>
      </c>
      <c r="H43" s="29">
        <f>INDEX(Visidati!H:H,Info!$B$4+6-ROW(),)</f>
        <v>2.009</v>
      </c>
      <c r="I43" s="29">
        <f>INDEX(Visidati!I:I,Info!$B$4+6-ROW(),)</f>
        <v>2.103</v>
      </c>
      <c r="J43" s="29">
        <f>INDEX(Visidati!J:J,Info!$B$4+6-ROW(),)</f>
        <v>1.375</v>
      </c>
      <c r="K43" s="29">
        <f>INDEX(Visidati!K:K,Info!$B$4+6-ROW(),)</f>
        <v>1.339</v>
      </c>
      <c r="L43" s="26"/>
    </row>
    <row r="44" spans="1:12" ht="15.75">
      <c r="A44" s="29">
        <f>INDEX(Visidati!A:A,Info!$B$4+6-ROW(),)</f>
        <v>1969</v>
      </c>
      <c r="B44" s="29">
        <f>INDEX(Visidati!B:B,Info!$B$4+6-ROW(),)</f>
        <v>0.824</v>
      </c>
      <c r="C44" s="29">
        <f>INDEX(Visidati!C:C,Info!$B$4+6-ROW(),)</f>
        <v>0.307</v>
      </c>
      <c r="D44" s="29">
        <f>INDEX(Visidati!D:D,Info!$B$4+6-ROW(),)</f>
        <v>1.203</v>
      </c>
      <c r="E44" s="29">
        <f>INDEX(Visidati!E:E,Info!$B$4+6-ROW(),)</f>
        <v>0.688</v>
      </c>
      <c r="F44" s="29">
        <f>INDEX(Visidati!F:F,Info!$B$4+6-ROW(),)</f>
        <v>1.513</v>
      </c>
      <c r="G44" s="29">
        <f>INDEX(Visidati!G:G,Info!$B$4+6-ROW(),)</f>
        <v>1.675</v>
      </c>
      <c r="H44" s="29">
        <f>INDEX(Visidati!H:H,Info!$B$4+6-ROW(),)</f>
        <v>2.518</v>
      </c>
      <c r="I44" s="29">
        <f>INDEX(Visidati!I:I,Info!$B$4+6-ROW(),)</f>
        <v>1.626</v>
      </c>
      <c r="J44" s="29">
        <f>INDEX(Visidati!J:J,Info!$B$4+6-ROW(),)</f>
        <v>1.312</v>
      </c>
      <c r="K44" s="29">
        <f>INDEX(Visidati!K:K,Info!$B$4+6-ROW(),)</f>
        <v>1.1</v>
      </c>
      <c r="L44" s="26"/>
    </row>
    <row r="45" spans="1:12" ht="15.75">
      <c r="A45" s="29">
        <f>INDEX(Visidati!A:A,Info!$B$4+6-ROW(),)</f>
        <v>1968</v>
      </c>
      <c r="B45" s="29">
        <f>INDEX(Visidati!B:B,Info!$B$4+6-ROW(),)</f>
        <v>0.824</v>
      </c>
      <c r="C45" s="29">
        <f>INDEX(Visidati!C:C,Info!$B$4+6-ROW(),)</f>
        <v>0.39</v>
      </c>
      <c r="D45" s="29">
        <f>INDEX(Visidati!D:D,Info!$B$4+6-ROW(),)</f>
        <v>0.793</v>
      </c>
      <c r="E45" s="29">
        <f>INDEX(Visidati!E:E,Info!$B$4+6-ROW(),)</f>
        <v>1.12</v>
      </c>
      <c r="F45" s="29">
        <f>INDEX(Visidati!F:F,Info!$B$4+6-ROW(),)</f>
        <v>2.035</v>
      </c>
      <c r="G45" s="29">
        <f>INDEX(Visidati!G:G,Info!$B$4+6-ROW(),)</f>
        <v>2.884</v>
      </c>
      <c r="H45" s="29">
        <f>INDEX(Visidati!H:H,Info!$B$4+6-ROW(),)</f>
        <v>7.311</v>
      </c>
      <c r="I45" s="29">
        <f>INDEX(Visidati!I:I,Info!$B$4+6-ROW(),)</f>
        <v>2.997</v>
      </c>
      <c r="J45" s="29">
        <f>INDEX(Visidati!J:J,Info!$B$4+6-ROW(),)</f>
        <v>1.164</v>
      </c>
      <c r="K45" s="29">
        <f>INDEX(Visidati!K:K,Info!$B$4+6-ROW(),)</f>
        <v>1.302</v>
      </c>
      <c r="L45" s="26"/>
    </row>
    <row r="46" spans="1:11" ht="15.75">
      <c r="A46" s="29">
        <f>INDEX(Visidati!A:A,Info!$B$4+6-ROW(),)</f>
        <v>1967</v>
      </c>
      <c r="B46" s="29">
        <f>INDEX(Visidati!B:B,Info!$B$4+6-ROW(),)</f>
        <v>0.868</v>
      </c>
      <c r="C46" s="29">
        <f>INDEX(Visidati!C:C,Info!$B$4+6-ROW(),)</f>
        <v>0.515</v>
      </c>
      <c r="D46" s="29">
        <f>INDEX(Visidati!D:D,Info!$B$4+6-ROW(),)</f>
        <v>1.119</v>
      </c>
      <c r="E46" s="29">
        <f>INDEX(Visidati!E:E,Info!$B$4+6-ROW(),)</f>
        <v>1.04</v>
      </c>
      <c r="F46" s="29">
        <f>INDEX(Visidati!F:F,Info!$B$4+6-ROW(),)</f>
        <v>1.357</v>
      </c>
      <c r="G46" s="29">
        <f>INDEX(Visidati!G:G,Info!$B$4+6-ROW(),)</f>
        <v>2.758</v>
      </c>
      <c r="H46" s="29">
        <f>INDEX(Visidati!H:H,Info!$B$4+6-ROW(),)</f>
        <v>1.099</v>
      </c>
      <c r="I46" s="29">
        <f>INDEX(Visidati!I:I,Info!$B$4+6-ROW(),)</f>
        <v>1.684</v>
      </c>
      <c r="J46" s="29">
        <f>INDEX(Visidati!J:J,Info!$B$4+6-ROW(),)</f>
        <v>0.949</v>
      </c>
      <c r="K46" s="29">
        <f>INDEX(Visidati!K:K,Info!$B$4+6-ROW(),)</f>
        <v>1.134</v>
      </c>
    </row>
    <row r="47" spans="1:11" ht="15.75">
      <c r="A47" s="29">
        <f>INDEX(Visidati!A:A,Info!$B$4+6-ROW(),)</f>
        <v>1966</v>
      </c>
      <c r="B47" s="29">
        <f>INDEX(Visidati!B:B,Info!$B$4+6-ROW(),)</f>
        <v>0.783</v>
      </c>
      <c r="C47" s="29">
        <f>INDEX(Visidati!C:C,Info!$B$4+6-ROW(),)</f>
        <v>0.374</v>
      </c>
      <c r="D47" s="29">
        <f>INDEX(Visidati!D:D,Info!$B$4+6-ROW(),)</f>
        <v>0.581</v>
      </c>
      <c r="E47" s="29">
        <f>INDEX(Visidati!E:E,Info!$B$4+6-ROW(),)</f>
        <v>0.82</v>
      </c>
      <c r="F47" s="29">
        <f>INDEX(Visidati!F:F,Info!$B$4+6-ROW(),)</f>
        <v>1.357</v>
      </c>
      <c r="G47" s="29">
        <f>INDEX(Visidati!G:G,Info!$B$4+6-ROW(),)</f>
        <v>1.783</v>
      </c>
      <c r="H47" s="29">
        <f>INDEX(Visidati!H:H,Info!$B$4+6-ROW(),)</f>
        <v>1.052</v>
      </c>
      <c r="I47" s="29">
        <f>INDEX(Visidati!I:I,Info!$B$4+6-ROW(),)</f>
        <v>1.539</v>
      </c>
      <c r="J47" s="29">
        <f>INDEX(Visidati!J:J,Info!$B$4+6-ROW(),)</f>
        <v>1.019</v>
      </c>
      <c r="K47" s="29">
        <f>INDEX(Visidati!K:K,Info!$B$4+6-ROW(),)</f>
        <v>1.111</v>
      </c>
    </row>
    <row r="48" spans="1:11" ht="15.75">
      <c r="A48" s="29">
        <f>INDEX(Visidati!A:A,Info!$B$4+6-ROW(),)</f>
        <v>1965</v>
      </c>
      <c r="B48" s="29">
        <f>INDEX(Visidati!B:B,Info!$B$4+6-ROW(),)</f>
        <v>0.931</v>
      </c>
      <c r="C48" s="29">
        <f>INDEX(Visidati!C:C,Info!$B$4+6-ROW(),)</f>
        <v>0.685</v>
      </c>
      <c r="D48" s="29">
        <f>INDEX(Visidati!D:D,Info!$B$4+6-ROW(),)</f>
        <v>0.996</v>
      </c>
      <c r="E48" s="29">
        <f>INDEX(Visidati!E:E,Info!$B$4+6-ROW(),)</f>
        <v>1.119</v>
      </c>
      <c r="F48" s="29">
        <f>INDEX(Visidati!F:F,Info!$B$4+6-ROW(),)</f>
        <v>1.44</v>
      </c>
      <c r="G48" s="29">
        <f>INDEX(Visidati!G:G,Info!$B$4+6-ROW(),)</f>
        <v>1.759</v>
      </c>
      <c r="H48" s="29">
        <f>INDEX(Visidati!H:H,Info!$B$4+6-ROW(),)</f>
        <v>1.246</v>
      </c>
      <c r="I48" s="29">
        <f>INDEX(Visidati!I:I,Info!$B$4+6-ROW(),)</f>
        <v>1.834</v>
      </c>
      <c r="J48" s="29">
        <f>INDEX(Visidati!J:J,Info!$B$4+6-ROW(),)</f>
        <v>0.837</v>
      </c>
      <c r="K48" s="29">
        <f>INDEX(Visidati!K:K,Info!$B$4+6-ROW(),)</f>
        <v>1.669</v>
      </c>
    </row>
    <row r="49" spans="1:11" ht="15.75">
      <c r="A49" s="29">
        <f>INDEX(Visidati!A:A,Info!$B$4+6-ROW(),)</f>
        <v>1964</v>
      </c>
      <c r="B49" s="29">
        <f>INDEX(Visidati!B:B,Info!$B$4+6-ROW(),)</f>
        <v>0.486</v>
      </c>
      <c r="C49" s="29">
        <f>INDEX(Visidati!C:C,Info!$B$4+6-ROW(),)</f>
        <v>0.498</v>
      </c>
      <c r="D49" s="29">
        <f>INDEX(Visidati!D:D,Info!$B$4+6-ROW(),)</f>
        <v>0.668</v>
      </c>
      <c r="E49" s="29">
        <f>INDEX(Visidati!E:E,Info!$B$4+6-ROW(),)</f>
        <v>0.864</v>
      </c>
      <c r="F49" s="29">
        <f>INDEX(Visidati!F:F,Info!$B$4+6-ROW(),)</f>
        <v>1.432</v>
      </c>
      <c r="G49" s="29">
        <f>INDEX(Visidati!G:G,Info!$B$4+6-ROW(),)</f>
        <v>1.179</v>
      </c>
      <c r="H49" s="29">
        <f>INDEX(Visidati!H:H,Info!$B$4+6-ROW(),)</f>
        <v>1.169</v>
      </c>
      <c r="I49" s="29">
        <f>INDEX(Visidati!I:I,Info!$B$4+6-ROW(),)</f>
        <v>1.486</v>
      </c>
      <c r="J49" s="29">
        <f>INDEX(Visidati!J:J,Info!$B$4+6-ROW(),)</f>
        <v>0.706</v>
      </c>
      <c r="K49" s="29">
        <f>INDEX(Visidati!K:K,Info!$B$4+6-ROW(),)</f>
        <v>1.644</v>
      </c>
    </row>
    <row r="50" spans="1:11" ht="15.75">
      <c r="A50" s="29">
        <f>INDEX(Visidati!A:A,Info!$B$4+6-ROW(),)</f>
        <v>1963</v>
      </c>
      <c r="B50" s="29">
        <f>INDEX(Visidati!B:B,Info!$B$4+6-ROW(),)</f>
        <v>0.781</v>
      </c>
      <c r="C50" s="29">
        <f>INDEX(Visidati!C:C,Info!$B$4+6-ROW(),)</f>
        <v>0.433</v>
      </c>
      <c r="D50" s="29">
        <f>INDEX(Visidati!D:D,Info!$B$4+6-ROW(),)</f>
        <v>0.913</v>
      </c>
      <c r="E50" s="29">
        <f>INDEX(Visidati!E:E,Info!$B$4+6-ROW(),)</f>
        <v>1.278</v>
      </c>
      <c r="F50" s="29">
        <f>INDEX(Visidati!F:F,Info!$B$4+6-ROW(),)</f>
        <v>1.58</v>
      </c>
      <c r="G50" s="29">
        <f>INDEX(Visidati!G:G,Info!$B$4+6-ROW(),)</f>
        <v>1.747</v>
      </c>
      <c r="H50" s="29">
        <f>INDEX(Visidati!H:H,Info!$B$4+6-ROW(),)</f>
        <v>1.635</v>
      </c>
      <c r="I50" s="29">
        <f>INDEX(Visidati!I:I,Info!$B$4+6-ROW(),)</f>
        <v>1.9</v>
      </c>
      <c r="J50" s="29">
        <f>INDEX(Visidati!J:J,Info!$B$4+6-ROW(),)</f>
        <v>0.871</v>
      </c>
      <c r="K50" s="29">
        <f>INDEX(Visidati!K:K,Info!$B$4+6-ROW(),)</f>
        <v>1.824</v>
      </c>
    </row>
    <row r="51" spans="1:11" ht="15.75">
      <c r="A51" s="29">
        <f>INDEX(Visidati!A:A,Info!$B$4+6-ROW(),)</f>
        <v>1962</v>
      </c>
      <c r="B51" s="29">
        <f>INDEX(Visidati!B:B,Info!$B$4+6-ROW(),)</f>
        <v>0.992</v>
      </c>
      <c r="C51" s="29">
        <f>INDEX(Visidati!C:C,Info!$B$4+6-ROW(),)</f>
        <v>0.454</v>
      </c>
      <c r="D51" s="29">
        <f>INDEX(Visidati!D:D,Info!$B$4+6-ROW(),)</f>
        <v>0.786</v>
      </c>
      <c r="E51" s="29">
        <f>INDEX(Visidati!E:E,Info!$B$4+6-ROW(),)</f>
        <v>1.1</v>
      </c>
      <c r="F51" s="29">
        <f>INDEX(Visidati!F:F,Info!$B$4+6-ROW(),)</f>
        <v>1.393</v>
      </c>
      <c r="G51" s="29">
        <f>INDEX(Visidati!G:G,Info!$B$4+6-ROW(),)</f>
        <v>1.439</v>
      </c>
      <c r="H51" s="29">
        <f>INDEX(Visidati!H:H,Info!$B$4+6-ROW(),)</f>
        <v>1.087</v>
      </c>
      <c r="I51" s="29">
        <f>INDEX(Visidati!I:I,Info!$B$4+6-ROW(),)</f>
        <v>1.798</v>
      </c>
      <c r="J51" s="29">
        <f>INDEX(Visidati!J:J,Info!$B$4+6-ROW(),)</f>
        <v>0.857</v>
      </c>
      <c r="K51" s="29">
        <f>INDEX(Visidati!K:K,Info!$B$4+6-ROW(),)</f>
        <v>1.214</v>
      </c>
    </row>
    <row r="52" spans="1:11" ht="15.75">
      <c r="A52" s="29">
        <f>INDEX(Visidati!A:A,Info!$B$4+6-ROW(),)</f>
        <v>1961</v>
      </c>
      <c r="B52" s="29">
        <f>INDEX(Visidati!B:B,Info!$B$4+6-ROW(),)</f>
        <v>0.823</v>
      </c>
      <c r="C52" s="29">
        <f>INDEX(Visidati!C:C,Info!$B$4+6-ROW(),)</f>
        <v>1.045</v>
      </c>
      <c r="D52" s="29">
        <f>INDEX(Visidati!D:D,Info!$B$4+6-ROW(),)</f>
        <v>1.111</v>
      </c>
      <c r="E52" s="29">
        <f>INDEX(Visidati!E:E,Info!$B$4+6-ROW(),)</f>
        <v>1.411</v>
      </c>
      <c r="F52" s="29">
        <f>INDEX(Visidati!F:F,Info!$B$4+6-ROW(),)</f>
        <v>1.855</v>
      </c>
      <c r="G52" s="29">
        <f>INDEX(Visidati!G:G,Info!$B$4+6-ROW(),)</f>
        <v>1.763</v>
      </c>
      <c r="H52" s="29">
        <f>INDEX(Visidati!H:H,Info!$B$4+6-ROW(),)</f>
        <v>1.454</v>
      </c>
      <c r="I52" s="29">
        <f>INDEX(Visidati!I:I,Info!$B$4+6-ROW(),)</f>
        <v>2.086</v>
      </c>
      <c r="J52" s="29">
        <f>INDEX(Visidati!J:J,Info!$B$4+6-ROW(),)</f>
        <v>1.146</v>
      </c>
      <c r="K52" s="29">
        <f>INDEX(Visidati!K:K,Info!$B$4+6-ROW(),)</f>
        <v>1.453</v>
      </c>
    </row>
    <row r="53" spans="1:11" ht="15.75">
      <c r="A53" s="29">
        <f>INDEX(Visidati!A:A,Info!$B$4+6-ROW(),)</f>
        <v>1960</v>
      </c>
      <c r="B53" s="29">
        <f>INDEX(Visidati!B:B,Info!$B$4+6-ROW(),)</f>
        <v>0.908</v>
      </c>
      <c r="C53" s="29">
        <f>INDEX(Visidati!C:C,Info!$B$4+6-ROW(),)</f>
        <v>0.791</v>
      </c>
      <c r="D53" s="29">
        <f>INDEX(Visidati!D:D,Info!$B$4+6-ROW(),)</f>
        <v>0.83</v>
      </c>
      <c r="E53" s="29">
        <f>INDEX(Visidati!E:E,Info!$B$4+6-ROW(),)</f>
        <v>1.147</v>
      </c>
      <c r="F53" s="29">
        <f>INDEX(Visidati!F:F,Info!$B$4+6-ROW(),)</f>
        <v>1.76</v>
      </c>
      <c r="G53" s="29">
        <f>INDEX(Visidati!G:G,Info!$B$4+6-ROW(),)</f>
        <v>1.571</v>
      </c>
      <c r="H53" s="29">
        <f>INDEX(Visidati!H:H,Info!$B$4+6-ROW(),)</f>
        <v>1.1</v>
      </c>
      <c r="I53" s="29">
        <f>INDEX(Visidati!I:I,Info!$B$4+6-ROW(),)</f>
        <v>1.746</v>
      </c>
      <c r="J53" s="29">
        <f>INDEX(Visidati!J:J,Info!$B$4+6-ROW(),)</f>
        <v>0.912</v>
      </c>
      <c r="K53" s="29">
        <f>INDEX(Visidati!K:K,Info!$B$4+6-ROW(),)</f>
        <v>1.677</v>
      </c>
    </row>
    <row r="54" spans="1:11" ht="15.75">
      <c r="A54" s="29">
        <f>INDEX(Visidati!A:A,Info!$B$4+6-ROW(),)</f>
        <v>1959</v>
      </c>
      <c r="B54" s="29">
        <f>INDEX(Visidati!B:B,Info!$B$4+6-ROW(),)</f>
        <v>1.182</v>
      </c>
      <c r="C54" s="29">
        <f>INDEX(Visidati!C:C,Info!$B$4+6-ROW(),)</f>
        <v>1.156</v>
      </c>
      <c r="D54" s="29">
        <f>INDEX(Visidati!D:D,Info!$B$4+6-ROW(),)</f>
        <v>1.541</v>
      </c>
      <c r="E54" s="29">
        <f>INDEX(Visidati!E:E,Info!$B$4+6-ROW(),)</f>
        <v>1.892</v>
      </c>
      <c r="F54" s="29">
        <f>INDEX(Visidati!F:F,Info!$B$4+6-ROW(),)</f>
        <v>2.427</v>
      </c>
      <c r="G54" s="29">
        <f>INDEX(Visidati!G:G,Info!$B$4+6-ROW(),)</f>
        <v>1.887</v>
      </c>
      <c r="H54" s="29">
        <f>INDEX(Visidati!H:H,Info!$B$4+6-ROW(),)</f>
        <v>1.915</v>
      </c>
      <c r="I54" s="29">
        <f>INDEX(Visidati!I:I,Info!$B$4+6-ROW(),)</f>
        <v>2.208</v>
      </c>
      <c r="J54" s="29">
        <f>INDEX(Visidati!J:J,Info!$B$4+6-ROW(),)</f>
        <v>1.592</v>
      </c>
      <c r="K54" s="29">
        <f>INDEX(Visidati!K:K,Info!$B$4+6-ROW(),)</f>
        <v>1.925</v>
      </c>
    </row>
    <row r="55" spans="1:11" ht="15.75">
      <c r="A55" s="29">
        <f>INDEX(Visidati!A:A,Info!$B$4+6-ROW(),)</f>
        <v>1958</v>
      </c>
      <c r="B55" s="29">
        <f>INDEX(Visidati!B:B,Info!$B$4+6-ROW(),)</f>
        <v>0.802</v>
      </c>
      <c r="C55" s="29">
        <f>INDEX(Visidati!C:C,Info!$B$4+6-ROW(),)</f>
        <v>0.832</v>
      </c>
      <c r="D55" s="29">
        <f>INDEX(Visidati!D:D,Info!$B$4+6-ROW(),)</f>
        <v>0.877</v>
      </c>
      <c r="E55" s="29">
        <f>INDEX(Visidati!E:E,Info!$B$4+6-ROW(),)</f>
        <v>1.21</v>
      </c>
      <c r="F55" s="29">
        <f>INDEX(Visidati!F:F,Info!$B$4+6-ROW(),)</f>
        <v>2.564</v>
      </c>
      <c r="G55" s="29">
        <f>INDEX(Visidati!G:G,Info!$B$4+6-ROW(),)</f>
        <v>1.488</v>
      </c>
      <c r="H55" s="29">
        <f>INDEX(Visidati!H:H,Info!$B$4+6-ROW(),)</f>
        <v>1.56</v>
      </c>
      <c r="I55" s="29">
        <f>INDEX(Visidati!I:I,Info!$B$4+6-ROW(),)</f>
        <v>1.823</v>
      </c>
      <c r="J55" s="29">
        <f>INDEX(Visidati!J:J,Info!$B$4+6-ROW(),)</f>
        <v>1.23</v>
      </c>
      <c r="K55" s="29">
        <f>INDEX(Visidati!K:K,Info!$B$4+6-ROW(),)</f>
        <v>1.292</v>
      </c>
    </row>
    <row r="56" spans="1:11" ht="15.75">
      <c r="A56" s="29">
        <f>INDEX(Visidati!A:A,Info!$B$4+6-ROW(),)</f>
        <v>1957</v>
      </c>
      <c r="B56" s="29">
        <f>INDEX(Visidati!B:B,Info!$B$4+6-ROW(),)</f>
        <v>1.304</v>
      </c>
      <c r="C56" s="29">
        <f>INDEX(Visidati!C:C,Info!$B$4+6-ROW(),)</f>
        <v>1.394</v>
      </c>
      <c r="D56" s="29">
        <f>INDEX(Visidati!D:D,Info!$B$4+6-ROW(),)</f>
        <v>1.58</v>
      </c>
      <c r="E56" s="29">
        <f>INDEX(Visidati!E:E,Info!$B$4+6-ROW(),)</f>
        <v>1.573</v>
      </c>
      <c r="F56" s="29">
        <f>INDEX(Visidati!F:F,Info!$B$4+6-ROW(),)</f>
        <v>3.194</v>
      </c>
      <c r="G56" s="29">
        <f>INDEX(Visidati!G:G,Info!$B$4+6-ROW(),)</f>
        <v>2.131</v>
      </c>
      <c r="H56" s="29">
        <f>INDEX(Visidati!H:H,Info!$B$4+6-ROW(),)</f>
        <v>2.07</v>
      </c>
      <c r="I56" s="29">
        <f>INDEX(Visidati!I:I,Info!$B$4+6-ROW(),)</f>
        <v>2.578</v>
      </c>
      <c r="J56" s="29">
        <f>INDEX(Visidati!J:J,Info!$B$4+6-ROW(),)</f>
        <v>1.54</v>
      </c>
      <c r="K56" s="29">
        <f>INDEX(Visidati!K:K,Info!$B$4+6-ROW(),)</f>
        <v>1.813</v>
      </c>
    </row>
    <row r="57" spans="1:11" ht="15.75">
      <c r="A57" s="29">
        <f>INDEX(Visidati!A:A,Info!$B$4+6-ROW(),)</f>
        <v>1956</v>
      </c>
      <c r="B57" s="29">
        <f>INDEX(Visidati!B:B,Info!$B$4+6-ROW(),)</f>
        <v>1.283</v>
      </c>
      <c r="C57" s="29">
        <f>INDEX(Visidati!C:C,Info!$B$4+6-ROW(),)</f>
        <v>0.989</v>
      </c>
      <c r="D57" s="29">
        <f>INDEX(Visidati!D:D,Info!$B$4+6-ROW(),)</f>
        <v>1.054</v>
      </c>
      <c r="E57" s="29">
        <f>INDEX(Visidati!E:E,Info!$B$4+6-ROW(),)</f>
        <v>1.225</v>
      </c>
      <c r="F57" s="29">
        <f>INDEX(Visidati!F:F,Info!$B$4+6-ROW(),)</f>
        <v>2.367</v>
      </c>
      <c r="G57" s="29">
        <f>INDEX(Visidati!G:G,Info!$B$4+6-ROW(),)</f>
        <v>1.784</v>
      </c>
      <c r="H57" s="29">
        <f>INDEX(Visidati!H:H,Info!$B$4+6-ROW(),)</f>
        <v>1.578</v>
      </c>
      <c r="I57" s="29">
        <f>INDEX(Visidati!I:I,Info!$B$4+6-ROW(),)</f>
        <v>1.654</v>
      </c>
      <c r="J57" s="29">
        <f>INDEX(Visidati!J:J,Info!$B$4+6-ROW(),)</f>
        <v>1.205</v>
      </c>
      <c r="K57" s="29">
        <f>INDEX(Visidati!K:K,Info!$B$4+6-ROW(),)</f>
        <v>1.294</v>
      </c>
    </row>
    <row r="58" spans="1:11" ht="15.75">
      <c r="A58" s="29">
        <f>INDEX(Visidati!A:A,Info!$B$4+6-ROW(),)</f>
        <v>1955</v>
      </c>
      <c r="B58" s="29">
        <f>INDEX(Visidati!B:B,Info!$B$4+6-ROW(),)</f>
        <v>1.22</v>
      </c>
      <c r="C58" s="29">
        <f>INDEX(Visidati!C:C,Info!$B$4+6-ROW(),)</f>
        <v>1.535</v>
      </c>
      <c r="D58" s="29">
        <f>INDEX(Visidati!D:D,Info!$B$4+6-ROW(),)</f>
        <v>1.351</v>
      </c>
      <c r="E58" s="29">
        <f>INDEX(Visidati!E:E,Info!$B$4+6-ROW(),)</f>
        <v>1.655</v>
      </c>
      <c r="F58" s="29">
        <f>INDEX(Visidati!F:F,Info!$B$4+6-ROW(),)</f>
        <v>2.021</v>
      </c>
      <c r="G58" s="29">
        <f>INDEX(Visidati!G:G,Info!$B$4+6-ROW(),)</f>
        <v>2.213</v>
      </c>
      <c r="H58" s="29">
        <f>INDEX(Visidati!H:H,Info!$B$4+6-ROW(),)</f>
        <v>1.868</v>
      </c>
      <c r="I58" s="29">
        <f>INDEX(Visidati!I:I,Info!$B$4+6-ROW(),)</f>
        <v>2.258</v>
      </c>
      <c r="J58" s="29">
        <f>INDEX(Visidati!J:J,Info!$B$4+6-ROW(),)</f>
        <v>0.871</v>
      </c>
      <c r="K58" s="29">
        <f>INDEX(Visidati!K:K,Info!$B$4+6-ROW(),)</f>
        <v>2.089</v>
      </c>
    </row>
    <row r="59" spans="1:11" ht="15.75">
      <c r="A59" s="29">
        <f>INDEX(Visidati!A:A,Info!$B$4+6-ROW(),)</f>
        <v>1954</v>
      </c>
      <c r="B59" s="29">
        <f>INDEX(Visidati!B:B,Info!$B$4+6-ROW(),)</f>
        <v>1.134</v>
      </c>
      <c r="C59" s="29">
        <f>INDEX(Visidati!C:C,Info!$B$4+6-ROW(),)</f>
        <v>1.061</v>
      </c>
      <c r="D59" s="29">
        <f>INDEX(Visidati!D:D,Info!$B$4+6-ROW(),)</f>
        <v>1.25</v>
      </c>
      <c r="E59" s="29">
        <f>INDEX(Visidati!E:E,Info!$B$4+6-ROW(),)</f>
        <v>1.318</v>
      </c>
      <c r="F59" s="29">
        <f>INDEX(Visidati!F:F,Info!$B$4+6-ROW(),)</f>
        <v>2.413</v>
      </c>
      <c r="G59" s="29">
        <f>INDEX(Visidati!G:G,Info!$B$4+6-ROW(),)</f>
        <v>1.752</v>
      </c>
      <c r="H59" s="29">
        <f>INDEX(Visidati!H:H,Info!$B$4+6-ROW(),)</f>
        <v>1.701</v>
      </c>
      <c r="I59" s="29">
        <f>INDEX(Visidati!I:I,Info!$B$4+6-ROW(),)</f>
        <v>2.306</v>
      </c>
      <c r="J59" s="29">
        <f>INDEX(Visidati!J:J,Info!$B$4+6-ROW(),)</f>
        <v>0.742</v>
      </c>
      <c r="K59" s="29">
        <f>INDEX(Visidati!K:K,Info!$B$4+6-ROW(),)</f>
        <v>1.452</v>
      </c>
    </row>
    <row r="60" spans="1:11" ht="15.75">
      <c r="A60" s="29">
        <f>INDEX(Visidati!A:A,Info!$B$4+6-ROW(),)</f>
        <v>1953</v>
      </c>
      <c r="B60" s="29">
        <f>INDEX(Visidati!B:B,Info!$B$4+6-ROW(),)</f>
        <v>1.346</v>
      </c>
      <c r="C60" s="29">
        <f>INDEX(Visidati!C:C,Info!$B$4+6-ROW(),)</f>
        <v>1.499</v>
      </c>
      <c r="D60" s="29">
        <f>INDEX(Visidati!D:D,Info!$B$4+6-ROW(),)</f>
        <v>1.394</v>
      </c>
      <c r="E60" s="29">
        <f>INDEX(Visidati!E:E,Info!$B$4+6-ROW(),)</f>
        <v>1.679</v>
      </c>
      <c r="F60" s="29">
        <f>INDEX(Visidati!F:F,Info!$B$4+6-ROW(),)</f>
        <v>2.138</v>
      </c>
      <c r="G60" s="29">
        <f>INDEX(Visidati!G:G,Info!$B$4+6-ROW(),)</f>
        <v>1.85</v>
      </c>
      <c r="H60" s="29">
        <f>INDEX(Visidati!H:H,Info!$B$4+6-ROW(),)</f>
        <v>2.016</v>
      </c>
      <c r="I60" s="29">
        <f>INDEX(Visidati!I:I,Info!$B$4+6-ROW(),)</f>
        <v>2.329</v>
      </c>
      <c r="J60" s="29">
        <f>INDEX(Visidati!J:J,Info!$B$4+6-ROW(),)</f>
        <v>1.681</v>
      </c>
      <c r="K60" s="29">
        <f>INDEX(Visidati!K:K,Info!$B$4+6-ROW(),)</f>
        <v>1.538</v>
      </c>
    </row>
    <row r="61" spans="1:11" ht="15.75">
      <c r="A61" s="29">
        <f>INDEX(Visidati!A:A,Info!$B$4+6-ROW(),)</f>
        <v>1952</v>
      </c>
      <c r="B61" s="29">
        <f>INDEX(Visidati!B:B,Info!$B$4+6-ROW(),)</f>
        <v>0.863</v>
      </c>
      <c r="C61" s="29">
        <f>INDEX(Visidati!C:C,Info!$B$4+6-ROW(),)</f>
        <v>1.424</v>
      </c>
      <c r="D61" s="29">
        <f>INDEX(Visidati!D:D,Info!$B$4+6-ROW(),)</f>
        <v>1.117</v>
      </c>
      <c r="E61" s="29">
        <f>INDEX(Visidati!E:E,Info!$B$4+6-ROW(),)</f>
        <v>1.484</v>
      </c>
      <c r="F61" s="29">
        <f>INDEX(Visidati!F:F,Info!$B$4+6-ROW(),)</f>
        <v>1.708</v>
      </c>
      <c r="G61" s="29">
        <f>INDEX(Visidati!G:G,Info!$B$4+6-ROW(),)</f>
        <v>0.956</v>
      </c>
      <c r="H61" s="29">
        <f>INDEX(Visidati!H:H,Info!$B$4+6-ROW(),)</f>
        <v>1.647</v>
      </c>
      <c r="I61" s="29">
        <f>INDEX(Visidati!I:I,Info!$B$4+6-ROW(),)</f>
        <v>2.025</v>
      </c>
      <c r="J61" s="29">
        <f>INDEX(Visidati!J:J,Info!$B$4+6-ROW(),)</f>
        <v>1.38</v>
      </c>
      <c r="K61" s="29">
        <f>INDEX(Visidati!K:K,Info!$B$4+6-ROW(),)</f>
        <v>1.94</v>
      </c>
    </row>
    <row r="62" spans="1:11" ht="15.75">
      <c r="A62" s="29">
        <f>INDEX(Visidati!A:A,Info!$B$4+6-ROW(),)</f>
        <v>1951</v>
      </c>
      <c r="B62" s="29">
        <f>INDEX(Visidati!B:B,Info!$B$4+6-ROW(),)</f>
        <v>0.992</v>
      </c>
      <c r="C62" s="29">
        <f>INDEX(Visidati!C:C,Info!$B$4+6-ROW(),)</f>
        <v>1.178</v>
      </c>
      <c r="D62" s="29">
        <f>INDEX(Visidati!D:D,Info!$B$4+6-ROW(),)</f>
        <v>1.446</v>
      </c>
      <c r="E62" s="29">
        <f>INDEX(Visidati!E:E,Info!$B$4+6-ROW(),)</f>
        <v>1.751</v>
      </c>
      <c r="F62" s="29">
        <f>INDEX(Visidati!F:F,Info!$B$4+6-ROW(),)</f>
        <v>1.969</v>
      </c>
      <c r="G62" s="29">
        <f>INDEX(Visidati!G:G,Info!$B$4+6-ROW(),)</f>
        <v>0.977</v>
      </c>
      <c r="H62" s="29">
        <f>INDEX(Visidati!H:H,Info!$B$4+6-ROW(),)</f>
        <v>1.734</v>
      </c>
      <c r="I62" s="29">
        <f>INDEX(Visidati!I:I,Info!$B$4+6-ROW(),)</f>
        <v>2.344</v>
      </c>
      <c r="J62" s="29">
        <f>INDEX(Visidati!J:J,Info!$B$4+6-ROW(),)</f>
        <v>1.065</v>
      </c>
      <c r="K62" s="29">
        <f>INDEX(Visidati!K:K,Info!$B$4+6-ROW(),)</f>
        <v>1.34</v>
      </c>
    </row>
    <row r="63" spans="1:11" ht="15.75">
      <c r="A63" s="29">
        <f>INDEX(Visidati!A:A,Info!$B$4+6-ROW(),)</f>
        <v>1950</v>
      </c>
      <c r="B63" s="29">
        <f>INDEX(Visidati!B:B,Info!$B$4+6-ROW(),)</f>
        <v>1.414</v>
      </c>
      <c r="C63" s="29">
        <f>INDEX(Visidati!C:C,Info!$B$4+6-ROW(),)</f>
        <v>1.51</v>
      </c>
      <c r="D63" s="29">
        <f>INDEX(Visidati!D:D,Info!$B$4+6-ROW(),)</f>
        <v>2.247</v>
      </c>
      <c r="E63" s="29">
        <f>INDEX(Visidati!E:E,Info!$B$4+6-ROW(),)</f>
        <v>2.464</v>
      </c>
      <c r="F63" s="29">
        <f>INDEX(Visidati!F:F,Info!$B$4+6-ROW(),)</f>
        <v>3.402</v>
      </c>
      <c r="G63" s="29">
        <f>INDEX(Visidati!G:G,Info!$B$4+6-ROW(),)</f>
        <v>1.797</v>
      </c>
      <c r="H63" s="29">
        <f>INDEX(Visidati!H:H,Info!$B$4+6-ROW(),)</f>
        <v>2.54</v>
      </c>
      <c r="I63" s="29">
        <f>INDEX(Visidati!I:I,Info!$B$4+6-ROW(),)</f>
        <v>3.105</v>
      </c>
      <c r="J63" s="29">
        <f>INDEX(Visidati!J:J,Info!$B$4+6-ROW(),)</f>
        <v>2.647</v>
      </c>
      <c r="K63" s="29">
        <f>INDEX(Visidati!K:K,Info!$B$4+6-ROW(),)</f>
        <v>1.905</v>
      </c>
    </row>
    <row r="64" spans="1:11" ht="15.75">
      <c r="A64" s="29">
        <f>INDEX(Visidati!A:A,Info!$B$4+6-ROW(),)</f>
        <v>1949</v>
      </c>
      <c r="B64" s="29">
        <f>INDEX(Visidati!B:B,Info!$B$4+6-ROW(),)</f>
        <v>1.461</v>
      </c>
      <c r="C64" s="29">
        <f>INDEX(Visidati!C:C,Info!$B$4+6-ROW(),)</f>
        <v>1.158</v>
      </c>
      <c r="D64" s="29">
        <f>INDEX(Visidati!D:D,Info!$B$4+6-ROW(),)</f>
        <v>1.66</v>
      </c>
      <c r="E64" s="29">
        <f>INDEX(Visidati!E:E,Info!$B$4+6-ROW(),)</f>
        <v>1.613</v>
      </c>
      <c r="F64" s="29">
        <f>INDEX(Visidati!F:F,Info!$B$4+6-ROW(),)</f>
        <v>2.423</v>
      </c>
      <c r="G64" s="29">
        <f>INDEX(Visidati!G:G,Info!$B$4+6-ROW(),)</f>
        <v>2.239</v>
      </c>
      <c r="H64" s="29">
        <f>INDEX(Visidati!H:H,Info!$B$4+6-ROW(),)</f>
        <v>2.053</v>
      </c>
      <c r="I64" s="29">
        <f>INDEX(Visidati!I:I,Info!$B$4+6-ROW(),)</f>
        <v>2.352</v>
      </c>
      <c r="J64" s="29">
        <f>INDEX(Visidati!J:J,Info!$B$4+6-ROW(),)</f>
        <v>2.268</v>
      </c>
      <c r="K64" s="29">
        <f>INDEX(Visidati!K:K,Info!$B$4+6-ROW(),)</f>
        <v>1.82</v>
      </c>
    </row>
    <row r="65" spans="1:11" ht="15.75">
      <c r="A65" s="29">
        <f>INDEX(Visidati!A:A,Info!$B$4+6-ROW(),)</f>
        <v>1948</v>
      </c>
      <c r="B65" s="29">
        <f>INDEX(Visidati!B:B,Info!$B$4+6-ROW(),)</f>
        <v>1.355</v>
      </c>
      <c r="C65" s="29">
        <f>INDEX(Visidati!C:C,Info!$B$4+6-ROW(),)</f>
        <v>1.774</v>
      </c>
      <c r="D65" s="29">
        <f>INDEX(Visidati!D:D,Info!$B$4+6-ROW(),)</f>
        <v>1.741</v>
      </c>
      <c r="E65" s="29">
        <f>INDEX(Visidati!E:E,Info!$B$4+6-ROW(),)</f>
        <v>1.767</v>
      </c>
      <c r="F65" s="29">
        <f>INDEX(Visidati!F:F,Info!$B$4+6-ROW(),)</f>
        <v>2.972</v>
      </c>
      <c r="G65" s="29">
        <f>INDEX(Visidati!G:G,Info!$B$4+6-ROW(),)</f>
        <v>2.415</v>
      </c>
      <c r="H65" s="29">
        <f>INDEX(Visidati!H:H,Info!$B$4+6-ROW(),)</f>
        <v>2.159</v>
      </c>
      <c r="I65" s="29">
        <f>INDEX(Visidati!I:I,Info!$B$4+6-ROW(),)</f>
        <v>2.488</v>
      </c>
      <c r="J65" s="29">
        <f>INDEX(Visidati!J:J,Info!$B$4+6-ROW(),)</f>
        <v>1.95</v>
      </c>
      <c r="K65" s="29">
        <f>INDEX(Visidati!K:K,Info!$B$4+6-ROW(),)</f>
        <v>1.862</v>
      </c>
    </row>
    <row r="66" spans="1:11" ht="15.75">
      <c r="A66" s="29">
        <f>INDEX(Visidati!A:A,Info!$B$4+6-ROW(),)</f>
        <v>1947</v>
      </c>
      <c r="B66" s="29">
        <f>INDEX(Visidati!B:B,Info!$B$4+6-ROW(),)</f>
        <v>0.914</v>
      </c>
      <c r="C66" s="29">
        <f>INDEX(Visidati!C:C,Info!$B$4+6-ROW(),)</f>
        <v>1.221</v>
      </c>
      <c r="D66" s="29">
        <f>INDEX(Visidati!D:D,Info!$B$4+6-ROW(),)</f>
        <v>1.34</v>
      </c>
      <c r="E66" s="29">
        <f>INDEX(Visidati!E:E,Info!$B$4+6-ROW(),)</f>
        <v>1.282</v>
      </c>
      <c r="F66" s="29">
        <f>INDEX(Visidati!F:F,Info!$B$4+6-ROW(),)</f>
        <v>1.819</v>
      </c>
      <c r="G66" s="29">
        <f>INDEX(Visidati!G:G,Info!$B$4+6-ROW(),)</f>
        <v>2.489</v>
      </c>
      <c r="H66" s="29">
        <f>INDEX(Visidati!H:H,Info!$B$4+6-ROW(),)</f>
        <v>1.598</v>
      </c>
      <c r="I66" s="29">
        <f>INDEX(Visidati!I:I,Info!$B$4+6-ROW(),)</f>
        <v>1.369</v>
      </c>
      <c r="J66" s="29">
        <f>INDEX(Visidati!J:J,Info!$B$4+6-ROW(),)</f>
        <v>1.323</v>
      </c>
      <c r="K66" s="29">
        <f>INDEX(Visidati!K:K,Info!$B$4+6-ROW(),)</f>
        <v>1.565</v>
      </c>
    </row>
    <row r="67" spans="1:11" ht="15.75">
      <c r="A67" s="29">
        <f>INDEX(Visidati!A:A,Info!$B$4+6-ROW(),)</f>
        <v>1946</v>
      </c>
      <c r="B67" s="29">
        <f>INDEX(Visidati!B:B,Info!$B$4+6-ROW(),)</f>
        <v>2.754</v>
      </c>
      <c r="C67" s="29">
        <f>INDEX(Visidati!C:C,Info!$B$4+6-ROW(),)</f>
        <v>2.217</v>
      </c>
      <c r="D67" s="29">
        <f>INDEX(Visidati!D:D,Info!$B$4+6-ROW(),)</f>
        <v>1.985</v>
      </c>
      <c r="E67" s="29">
        <f>INDEX(Visidati!E:E,Info!$B$4+6-ROW(),)</f>
        <v>2.664</v>
      </c>
      <c r="F67" s="29">
        <f>INDEX(Visidati!F:F,Info!$B$4+6-ROW(),)</f>
        <v>3.712</v>
      </c>
      <c r="G67" s="29">
        <f>INDEX(Visidati!G:G,Info!$B$4+6-ROW(),)</f>
        <v>1.507</v>
      </c>
      <c r="H67" s="29">
        <f>INDEX(Visidati!H:H,Info!$B$4+6-ROW(),)</f>
        <v>2.127</v>
      </c>
      <c r="I67" s="29">
        <f>INDEX(Visidati!I:I,Info!$B$4+6-ROW(),)</f>
        <v>1.65</v>
      </c>
      <c r="J67" s="29">
        <f>INDEX(Visidati!J:J,Info!$B$4+6-ROW(),)</f>
        <v>2.647</v>
      </c>
      <c r="K67" s="29">
        <f>INDEX(Visidati!K:K,Info!$B$4+6-ROW(),)</f>
        <v>1.884</v>
      </c>
    </row>
    <row r="68" spans="1:11" ht="15.75">
      <c r="A68" s="29">
        <f>INDEX(Visidati!A:A,Info!$B$4+6-ROW(),)</f>
        <v>1945</v>
      </c>
      <c r="B68" s="29">
        <f>INDEX(Visidati!B:B,Info!$B$4+6-ROW(),)</f>
        <v>2.498</v>
      </c>
      <c r="C68" s="29">
        <f>INDEX(Visidati!C:C,Info!$B$4+6-ROW(),)</f>
        <v>1.629</v>
      </c>
      <c r="D68" s="29">
        <f>INDEX(Visidati!D:D,Info!$B$4+6-ROW(),)</f>
        <v>1.911</v>
      </c>
      <c r="E68" s="29">
        <f>INDEX(Visidati!E:E,Info!$B$4+6-ROW(),)</f>
        <v>2.345</v>
      </c>
      <c r="F68" s="29">
        <f>INDEX(Visidati!F:F,Info!$B$4+6-ROW(),)</f>
        <v>4.167</v>
      </c>
      <c r="G68" s="29">
        <f>INDEX(Visidati!G:G,Info!$B$4+6-ROW(),)</f>
        <v>1.778</v>
      </c>
      <c r="H68" s="29">
        <f>INDEX(Visidati!H:H,Info!$B$4+6-ROW(),)</f>
        <v>1.884</v>
      </c>
      <c r="I68" s="29">
        <f>INDEX(Visidati!I:I,Info!$B$4+6-ROW(),)</f>
        <v>1.558</v>
      </c>
      <c r="J68" s="29">
        <f>INDEX(Visidati!J:J,Info!$B$4+6-ROW(),)</f>
        <v>2.736</v>
      </c>
      <c r="K68" s="29">
        <f>INDEX(Visidati!K:K,Info!$B$4+6-ROW(),)</f>
        <v>2.629</v>
      </c>
    </row>
    <row r="69" spans="1:11" ht="15.75">
      <c r="A69" s="29">
        <f>INDEX(Visidati!A:A,Info!$B$4+6-ROW(),)</f>
        <v>1944</v>
      </c>
      <c r="B69" s="29">
        <f>INDEX(Visidati!B:B,Info!$B$4+6-ROW(),)</f>
        <v>2.231</v>
      </c>
      <c r="C69" s="29">
        <f>INDEX(Visidati!C:C,Info!$B$4+6-ROW(),)</f>
        <v>1.523</v>
      </c>
      <c r="D69" s="29">
        <f>INDEX(Visidati!D:D,Info!$B$4+6-ROW(),)</f>
        <v>1.508</v>
      </c>
      <c r="E69" s="29">
        <f>INDEX(Visidati!E:E,Info!$B$4+6-ROW(),)</f>
        <v>1.942</v>
      </c>
      <c r="F69" s="29">
        <f>INDEX(Visidati!F:F,Info!$B$4+6-ROW(),)</f>
        <v>3.757</v>
      </c>
      <c r="G69" s="29">
        <f>INDEX(Visidati!G:G,Info!$B$4+6-ROW(),)</f>
        <v>2.781</v>
      </c>
      <c r="H69" s="29">
        <f>INDEX(Visidati!H:H,Info!$B$4+6-ROW(),)</f>
        <v>1.918</v>
      </c>
      <c r="I69" s="29">
        <f>INDEX(Visidati!I:I,Info!$B$4+6-ROW(),)</f>
        <v>1.95</v>
      </c>
      <c r="J69" s="29">
        <f>INDEX(Visidati!J:J,Info!$B$4+6-ROW(),)</f>
        <v>1.915</v>
      </c>
      <c r="K69" s="29">
        <f>INDEX(Visidati!K:K,Info!$B$4+6-ROW(),)</f>
        <v>1.99</v>
      </c>
    </row>
    <row r="70" spans="1:11" ht="15.75">
      <c r="A70" s="29">
        <f>INDEX(Visidati!A:A,Info!$B$4+6-ROW(),)</f>
        <v>1943</v>
      </c>
      <c r="B70" s="29">
        <f>INDEX(Visidati!B:B,Info!$B$4+6-ROW(),)</f>
        <v>1.786</v>
      </c>
      <c r="C70" s="29">
        <f>INDEX(Visidati!C:C,Info!$B$4+6-ROW(),)</f>
        <v>1.565</v>
      </c>
      <c r="D70" s="29">
        <f>INDEX(Visidati!D:D,Info!$B$4+6-ROW(),)</f>
        <v>1.319</v>
      </c>
      <c r="E70" s="29">
        <f>INDEX(Visidati!E:E,Info!$B$4+6-ROW(),)</f>
        <v>1.449</v>
      </c>
      <c r="F70" s="29">
        <f>INDEX(Visidati!F:F,Info!$B$4+6-ROW(),)</f>
        <v>4.087</v>
      </c>
      <c r="G70" s="29">
        <f>INDEX(Visidati!G:G,Info!$B$4+6-ROW(),)</f>
        <v>2.799</v>
      </c>
      <c r="H70" s="29">
        <f>INDEX(Visidati!H:H,Info!$B$4+6-ROW(),)</f>
        <v>1.572</v>
      </c>
      <c r="I70" s="29">
        <f>INDEX(Visidati!I:I,Info!$B$4+6-ROW(),)</f>
        <v>1.811</v>
      </c>
      <c r="J70" s="29">
        <f>INDEX(Visidati!J:J,Info!$B$4+6-ROW(),)</f>
        <v>1.934</v>
      </c>
      <c r="K70" s="29">
        <f>INDEX(Visidati!K:K,Info!$B$4+6-ROW(),)</f>
        <v>1.529</v>
      </c>
    </row>
    <row r="71" spans="1:11" ht="15.75">
      <c r="A71" s="29">
        <f>INDEX(Visidati!A:A,Info!$B$4+6-ROW(),)</f>
        <v>1942</v>
      </c>
      <c r="B71" s="29">
        <f>INDEX(Visidati!B:B,Info!$B$4+6-ROW(),)</f>
        <v>1.372</v>
      </c>
      <c r="C71" s="29">
        <f>INDEX(Visidati!C:C,Info!$B$4+6-ROW(),)</f>
        <v>1.502</v>
      </c>
      <c r="D71" s="29">
        <f>INDEX(Visidati!D:D,Info!$B$4+6-ROW(),)</f>
        <v>1.471</v>
      </c>
      <c r="E71" s="29">
        <f>INDEX(Visidati!E:E,Info!$B$4+6-ROW(),)</f>
        <v>1.21</v>
      </c>
      <c r="F71" s="29">
        <f>INDEX(Visidati!F:F,Info!$B$4+6-ROW(),)</f>
        <v>2.659</v>
      </c>
      <c r="G71" s="29">
        <f>INDEX(Visidati!G:G,Info!$B$4+6-ROW(),)</f>
        <v>2.563</v>
      </c>
      <c r="H71" s="29">
        <f>INDEX(Visidati!H:H,Info!$B$4+6-ROW(),)</f>
        <v>1.211</v>
      </c>
      <c r="I71" s="29">
        <f>INDEX(Visidati!I:I,Info!$B$4+6-ROW(),)</f>
        <v>1.673</v>
      </c>
      <c r="J71" s="29">
        <f>INDEX(Visidati!J:J,Info!$B$4+6-ROW(),)</f>
        <v>2.05</v>
      </c>
      <c r="K71" s="29">
        <f>INDEX(Visidati!K:K,Info!$B$4+6-ROW(),)</f>
        <v>0.877</v>
      </c>
    </row>
    <row r="72" spans="1:11" ht="15.75">
      <c r="A72" s="29">
        <f>INDEX(Visidati!A:A,Info!$B$4+6-ROW(),)</f>
        <v>1941</v>
      </c>
      <c r="B72" s="29">
        <f>INDEX(Visidati!B:B,Info!$B$4+6-ROW(),)</f>
        <v>1.623</v>
      </c>
      <c r="C72" s="29">
        <f>INDEX(Visidati!C:C,Info!$B$4+6-ROW(),)</f>
        <v>1.587</v>
      </c>
      <c r="D72" s="29">
        <f>INDEX(Visidati!D:D,Info!$B$4+6-ROW(),)</f>
        <v>1.871</v>
      </c>
      <c r="E72" s="29">
        <f>INDEX(Visidati!E:E,Info!$B$4+6-ROW(),)</f>
        <v>1.348</v>
      </c>
      <c r="F72" s="29">
        <f>INDEX(Visidati!F:F,Info!$B$4+6-ROW(),)</f>
        <v>2.16</v>
      </c>
      <c r="G72" s="29">
        <f>INDEX(Visidati!G:G,Info!$B$4+6-ROW(),)</f>
        <v>2.77</v>
      </c>
      <c r="H72" s="29">
        <f>INDEX(Visidati!H:H,Info!$B$4+6-ROW(),)</f>
        <v>1.284</v>
      </c>
      <c r="I72" s="29">
        <f>INDEX(Visidati!I:I,Info!$B$4+6-ROW(),)</f>
        <v>1.647</v>
      </c>
      <c r="J72" s="29">
        <f>INDEX(Visidati!J:J,Info!$B$4+6-ROW(),)</f>
        <v>2.088</v>
      </c>
      <c r="K72" s="29">
        <f>INDEX(Visidati!K:K,Info!$B$4+6-ROW(),)</f>
        <v>1.053</v>
      </c>
    </row>
    <row r="73" spans="1:11" ht="15.75">
      <c r="A73" s="29">
        <f>INDEX(Visidati!A:A,Info!$B$4+6-ROW(),)</f>
        <v>1940</v>
      </c>
      <c r="B73" s="29">
        <f>INDEX(Visidati!B:B,Info!$B$4+6-ROW(),)</f>
        <v>1.305</v>
      </c>
      <c r="C73" s="29">
        <f>INDEX(Visidati!C:C,Info!$B$4+6-ROW(),)</f>
        <v>1.63</v>
      </c>
      <c r="D73" s="29">
        <f>INDEX(Visidati!D:D,Info!$B$4+6-ROW(),)</f>
        <v>2.394</v>
      </c>
      <c r="E73" s="29">
        <f>INDEX(Visidati!E:E,Info!$B$4+6-ROW(),)</f>
        <v>1.278</v>
      </c>
      <c r="F73" s="29">
        <f>INDEX(Visidati!F:F,Info!$B$4+6-ROW(),)</f>
        <v>1.9</v>
      </c>
      <c r="G73" s="29">
        <f>INDEX(Visidati!G:G,Info!$B$4+6-ROW(),)</f>
        <v>2.919</v>
      </c>
      <c r="H73" s="29">
        <f>INDEX(Visidati!H:H,Info!$B$4+6-ROW(),)</f>
        <v>1.24</v>
      </c>
      <c r="I73" s="29">
        <f>INDEX(Visidati!I:I,Info!$B$4+6-ROW(),)</f>
        <v>1.659</v>
      </c>
      <c r="J73" s="29">
        <f>INDEX(Visidati!J:J,Info!$B$4+6-ROW(),)</f>
        <v>1.75</v>
      </c>
      <c r="K73" s="29">
        <f>INDEX(Visidati!K:K,Info!$B$4+6-ROW(),)</f>
        <v>0.8</v>
      </c>
    </row>
    <row r="74" spans="1:11" ht="15.75">
      <c r="A74" s="29">
        <f>INDEX(Visidati!A:A,Info!$B$4+6-ROW(),)</f>
        <v>1939</v>
      </c>
      <c r="B74" s="29">
        <f>INDEX(Visidati!B:B,Info!$B$4+6-ROW(),)</f>
        <v>2.118</v>
      </c>
      <c r="C74" s="29">
        <f>INDEX(Visidati!C:C,Info!$B$4+6-ROW(),)</f>
        <v>2.897</v>
      </c>
      <c r="D74" s="29">
        <f>INDEX(Visidati!D:D,Info!$B$4+6-ROW(),)</f>
        <v>3.02</v>
      </c>
      <c r="E74" s="29">
        <f>INDEX(Visidati!E:E,Info!$B$4+6-ROW(),)</f>
        <v>2.057</v>
      </c>
      <c r="F74" s="29">
        <f>INDEX(Visidati!F:F,Info!$B$4+6-ROW(),)</f>
        <v>4.419</v>
      </c>
      <c r="G74" s="29">
        <f>INDEX(Visidati!G:G,Info!$B$4+6-ROW(),)</f>
        <v>4.002</v>
      </c>
      <c r="H74" s="29">
        <f>INDEX(Visidati!H:H,Info!$B$4+6-ROW(),)</f>
        <v>2.143</v>
      </c>
      <c r="I74" s="29">
        <f>INDEX(Visidati!I:I,Info!$B$4+6-ROW(),)</f>
        <v>2.46</v>
      </c>
      <c r="J74" s="29">
        <f>INDEX(Visidati!J:J,Info!$B$4+6-ROW(),)</f>
        <v>2.683</v>
      </c>
      <c r="K74" s="29">
        <f>INDEX(Visidati!K:K,Info!$B$4+6-ROW(),)</f>
        <v>1.704</v>
      </c>
    </row>
    <row r="75" spans="1:11" ht="15.75">
      <c r="A75" s="29">
        <f>INDEX(Visidati!A:A,Info!$B$4+6-ROW(),)</f>
        <v>1938</v>
      </c>
      <c r="B75" s="29">
        <f>INDEX(Visidati!B:B,Info!$B$4+6-ROW(),)</f>
        <v>2.246</v>
      </c>
      <c r="C75" s="29">
        <f>INDEX(Visidati!C:C,Info!$B$4+6-ROW(),)</f>
        <v>2.811</v>
      </c>
      <c r="D75" s="29">
        <f>INDEX(Visidati!D:D,Info!$B$4+6-ROW(),)</f>
        <v>3.962</v>
      </c>
      <c r="E75" s="29">
        <f>INDEX(Visidati!E:E,Info!$B$4+6-ROW(),)</f>
        <v>2.496</v>
      </c>
      <c r="F75" s="29">
        <f>INDEX(Visidati!F:F,Info!$B$4+6-ROW(),)</f>
        <v>5.832</v>
      </c>
      <c r="G75" s="29">
        <f>INDEX(Visidati!G:G,Info!$B$4+6-ROW(),)</f>
        <v>3.838</v>
      </c>
      <c r="H75" s="29">
        <f>INDEX(Visidati!H:H,Info!$B$4+6-ROW(),)</f>
        <v>3.245</v>
      </c>
      <c r="I75" s="29">
        <f>INDEX(Visidati!I:I,Info!$B$4+6-ROW(),)</f>
        <v>3.41</v>
      </c>
      <c r="J75" s="29">
        <f>INDEX(Visidati!J:J,Info!$B$4+6-ROW(),)</f>
        <v>2.724</v>
      </c>
      <c r="K75" s="29">
        <f>INDEX(Visidati!K:K,Info!$B$4+6-ROW(),)</f>
        <v>1.47</v>
      </c>
    </row>
    <row r="76" spans="1:11" ht="15.75">
      <c r="A76" s="29">
        <f>INDEX(Visidati!A:A,Info!$B$4+6-ROW(),)</f>
        <v>1937</v>
      </c>
      <c r="B76" s="29">
        <f>INDEX(Visidati!B:B,Info!$B$4+6-ROW(),)</f>
        <v>1.851</v>
      </c>
      <c r="C76" s="29">
        <f>INDEX(Visidati!C:C,Info!$B$4+6-ROW(),)</f>
        <v>3.138</v>
      </c>
      <c r="D76" s="29">
        <f>INDEX(Visidati!D:D,Info!$B$4+6-ROW(),)</f>
        <v>3.636</v>
      </c>
      <c r="E76" s="29">
        <f>INDEX(Visidati!E:E,Info!$B$4+6-ROW(),)</f>
        <v>2.37</v>
      </c>
      <c r="F76" s="29">
        <f>INDEX(Visidati!F:F,Info!$B$4+6-ROW(),)</f>
        <v>2.494</v>
      </c>
      <c r="G76" s="29">
        <f>INDEX(Visidati!G:G,Info!$B$4+6-ROW(),)</f>
        <v>3.333</v>
      </c>
      <c r="H76" s="29">
        <f>INDEX(Visidati!H:H,Info!$B$4+6-ROW(),)</f>
        <v>4.174</v>
      </c>
      <c r="I76" s="29">
        <f>INDEX(Visidati!I:I,Info!$B$4+6-ROW(),)</f>
        <v>3.452</v>
      </c>
      <c r="J76" s="29">
        <f>INDEX(Visidati!J:J,Info!$B$4+6-ROW(),)</f>
        <v>2.649</v>
      </c>
      <c r="K76" s="29">
        <f>INDEX(Visidati!K:K,Info!$B$4+6-ROW(),)</f>
        <v>1.28</v>
      </c>
    </row>
    <row r="77" spans="1:11" ht="15.75">
      <c r="A77" s="29">
        <f>INDEX(Visidati!A:A,Info!$B$4+6-ROW(),)</f>
        <v>1936</v>
      </c>
      <c r="B77" s="29">
        <f>INDEX(Visidati!B:B,Info!$B$4+6-ROW(),)</f>
        <v>2.603</v>
      </c>
      <c r="C77" s="29">
        <f>INDEX(Visidati!C:C,Info!$B$4+6-ROW(),)</f>
        <v>3.611</v>
      </c>
      <c r="D77" s="29">
        <f>INDEX(Visidati!D:D,Info!$B$4+6-ROW(),)</f>
        <v>4.786</v>
      </c>
      <c r="E77" s="29">
        <f>INDEX(Visidati!E:E,Info!$B$4+6-ROW(),)</f>
        <v>2.865</v>
      </c>
      <c r="F77" s="29">
        <f>INDEX(Visidati!F:F,Info!$B$4+6-ROW(),)</f>
      </c>
      <c r="G77" s="29">
        <f>INDEX(Visidati!G:G,Info!$B$4+6-ROW(),)</f>
        <v>4.016</v>
      </c>
      <c r="H77" s="29">
        <f>INDEX(Visidati!H:H,Info!$B$4+6-ROW(),)</f>
        <v>5.875</v>
      </c>
      <c r="I77" s="29">
        <f>INDEX(Visidati!I:I,Info!$B$4+6-ROW(),)</f>
        <v>4.41</v>
      </c>
      <c r="J77" s="29">
        <f>INDEX(Visidati!J:J,Info!$B$4+6-ROW(),)</f>
        <v>2.613</v>
      </c>
      <c r="K77" s="29">
        <f>INDEX(Visidati!K:K,Info!$B$4+6-ROW(),)</f>
        <v>1.682</v>
      </c>
    </row>
    <row r="78" spans="1:11" ht="15.75">
      <c r="A78" s="29">
        <f>INDEX(Visidati!A:A,Info!$B$4+6-ROW(),)</f>
        <v>1935</v>
      </c>
      <c r="B78" s="29">
        <f>INDEX(Visidati!B:B,Info!$B$4+6-ROW(),)</f>
        <v>2.331</v>
      </c>
      <c r="C78" s="29">
        <f>INDEX(Visidati!C:C,Info!$B$4+6-ROW(),)</f>
        <v>3.047</v>
      </c>
      <c r="D78" s="29">
        <f>INDEX(Visidati!D:D,Info!$B$4+6-ROW(),)</f>
        <v>4.143</v>
      </c>
      <c r="E78" s="29">
        <f>INDEX(Visidati!E:E,Info!$B$4+6-ROW(),)</f>
        <v>2.704</v>
      </c>
      <c r="F78" s="29">
        <f>INDEX(Visidati!F:F,Info!$B$4+6-ROW(),)</f>
      </c>
      <c r="G78" s="29">
        <f>INDEX(Visidati!G:G,Info!$B$4+6-ROW(),)</f>
        <v>2.427</v>
      </c>
      <c r="H78" s="29">
        <f>INDEX(Visidati!H:H,Info!$B$4+6-ROW(),)</f>
        <v>5.419</v>
      </c>
      <c r="I78" s="29">
        <f>INDEX(Visidati!I:I,Info!$B$4+6-ROW(),)</f>
        <v>4.177</v>
      </c>
      <c r="J78" s="29">
        <f>INDEX(Visidati!J:J,Info!$B$4+6-ROW(),)</f>
        <v>3.952</v>
      </c>
      <c r="K78" s="29">
        <f>INDEX(Visidati!K:K,Info!$B$4+6-ROW(),)</f>
        <v>1.455</v>
      </c>
    </row>
    <row r="79" spans="1:11" ht="15.75">
      <c r="A79" s="29">
        <f>INDEX(Visidati!A:A,Info!$B$4+6-ROW(),)</f>
        <v>1934</v>
      </c>
      <c r="B79" s="29">
        <f>INDEX(Visidati!B:B,Info!$B$4+6-ROW(),)</f>
        <v>2.393</v>
      </c>
      <c r="C79" s="29">
        <f>INDEX(Visidati!C:C,Info!$B$4+6-ROW(),)</f>
        <v>3.549</v>
      </c>
      <c r="D79" s="29">
        <f>INDEX(Visidati!D:D,Info!$B$4+6-ROW(),)</f>
        <v>4.244</v>
      </c>
      <c r="E79" s="29">
        <f>INDEX(Visidati!E:E,Info!$B$4+6-ROW(),)</f>
        <v>2.77</v>
      </c>
      <c r="F79" s="29">
        <f>INDEX(Visidati!F:F,Info!$B$4+6-ROW(),)</f>
      </c>
      <c r="G79" s="29">
        <f>INDEX(Visidati!G:G,Info!$B$4+6-ROW(),)</f>
        <v>2.952</v>
      </c>
      <c r="H79" s="29">
        <f>INDEX(Visidati!H:H,Info!$B$4+6-ROW(),)</f>
        <v>5.91</v>
      </c>
      <c r="I79" s="29">
        <f>INDEX(Visidati!I:I,Info!$B$4+6-ROW(),)</f>
        <v>4.967</v>
      </c>
      <c r="J79" s="29">
        <f>INDEX(Visidati!J:J,Info!$B$4+6-ROW(),)</f>
        <v>3.41</v>
      </c>
      <c r="K79" s="29">
        <f>INDEX(Visidati!K:K,Info!$B$4+6-ROW(),)</f>
        <v>1.591</v>
      </c>
    </row>
    <row r="80" spans="1:11" ht="15.75">
      <c r="A80" s="29">
        <f>INDEX(Visidati!A:A,Info!$B$4+6-ROW(),)</f>
        <v>1933</v>
      </c>
      <c r="B80" s="29">
        <f>INDEX(Visidati!B:B,Info!$B$4+6-ROW(),)</f>
        <v>2.616</v>
      </c>
      <c r="C80" s="29">
        <f>INDEX(Visidati!C:C,Info!$B$4+6-ROW(),)</f>
        <v>3.962</v>
      </c>
      <c r="D80" s="29">
        <f>INDEX(Visidati!D:D,Info!$B$4+6-ROW(),)</f>
        <v>5.765</v>
      </c>
      <c r="E80" s="29">
        <f>INDEX(Visidati!E:E,Info!$B$4+6-ROW(),)</f>
        <v>2.63</v>
      </c>
      <c r="F80" s="29">
        <f>INDEX(Visidati!F:F,Info!$B$4+6-ROW(),)</f>
      </c>
      <c r="G80" s="29">
        <f>INDEX(Visidati!G:G,Info!$B$4+6-ROW(),)</f>
        <v>4.511</v>
      </c>
      <c r="H80" s="29">
        <f>INDEX(Visidati!H:H,Info!$B$4+6-ROW(),)</f>
        <v>6.592</v>
      </c>
      <c r="I80" s="29">
        <f>INDEX(Visidati!I:I,Info!$B$4+6-ROW(),)</f>
      </c>
      <c r="J80" s="29">
        <f>INDEX(Visidati!J:J,Info!$B$4+6-ROW(),)</f>
        <v>2.665</v>
      </c>
      <c r="K80" s="29">
        <f>INDEX(Visidati!K:K,Info!$B$4+6-ROW(),)</f>
        <v>2.393</v>
      </c>
    </row>
    <row r="81" spans="1:11" ht="15.75">
      <c r="A81" s="29">
        <f>INDEX(Visidati!A:A,Info!$B$4+6-ROW(),)</f>
        <v>1932</v>
      </c>
      <c r="B81" s="29">
        <f>INDEX(Visidati!B:B,Info!$B$4+6-ROW(),)</f>
        <v>2.793</v>
      </c>
      <c r="C81" s="29">
        <f>INDEX(Visidati!C:C,Info!$B$4+6-ROW(),)</f>
        <v>3.791</v>
      </c>
      <c r="D81" s="29">
        <f>INDEX(Visidati!D:D,Info!$B$4+6-ROW(),)</f>
        <v>5.959</v>
      </c>
      <c r="E81" s="29">
        <f>INDEX(Visidati!E:E,Info!$B$4+6-ROW(),)</f>
        <v>2.864</v>
      </c>
      <c r="F81" s="29">
        <f>INDEX(Visidati!F:F,Info!$B$4+6-ROW(),)</f>
      </c>
      <c r="G81" s="29">
        <f>INDEX(Visidati!G:G,Info!$B$4+6-ROW(),)</f>
        <v>3.428</v>
      </c>
      <c r="H81" s="29">
        <f>INDEX(Visidati!H:H,Info!$B$4+6-ROW(),)</f>
        <v>10.921</v>
      </c>
      <c r="I81" s="29">
        <f>INDEX(Visidati!I:I,Info!$B$4+6-ROW(),)</f>
      </c>
      <c r="J81" s="29">
        <f>INDEX(Visidati!J:J,Info!$B$4+6-ROW(),)</f>
        <v>2.953</v>
      </c>
      <c r="K81" s="29">
        <f>INDEX(Visidati!K:K,Info!$B$4+6-ROW(),)</f>
        <v>1.915</v>
      </c>
    </row>
    <row r="82" spans="1:11" ht="15.75">
      <c r="A82" s="29">
        <f>INDEX(Visidati!A:A,Info!$B$4+6-ROW(),)</f>
        <v>1931</v>
      </c>
      <c r="B82" s="29">
        <f>INDEX(Visidati!B:B,Info!$B$4+6-ROW(),)</f>
        <v>2.945</v>
      </c>
      <c r="C82" s="29">
        <f>INDEX(Visidati!C:C,Info!$B$4+6-ROW(),)</f>
        <v>4.377</v>
      </c>
      <c r="D82" s="29">
        <f>INDEX(Visidati!D:D,Info!$B$4+6-ROW(),)</f>
        <v>6.321</v>
      </c>
      <c r="E82" s="29">
        <f>INDEX(Visidati!E:E,Info!$B$4+6-ROW(),)</f>
        <v>2.934</v>
      </c>
      <c r="F82" s="29">
        <f>INDEX(Visidati!F:F,Info!$B$4+6-ROW(),)</f>
      </c>
      <c r="G82" s="29">
        <f>INDEX(Visidati!G:G,Info!$B$4+6-ROW(),)</f>
        <v>4.051</v>
      </c>
      <c r="H82" s="29">
        <f>INDEX(Visidati!H:H,Info!$B$4+6-ROW(),)</f>
      </c>
      <c r="I82" s="29">
        <f>INDEX(Visidati!I:I,Info!$B$4+6-ROW(),)</f>
      </c>
      <c r="J82" s="29">
        <f>INDEX(Visidati!J:J,Info!$B$4+6-ROW(),)</f>
        <v>2.684</v>
      </c>
      <c r="K82" s="29">
        <f>INDEX(Visidati!K:K,Info!$B$4+6-ROW(),)</f>
        <v>1.971</v>
      </c>
    </row>
    <row r="83" spans="1:11" ht="15.75">
      <c r="A83" s="29">
        <f>INDEX(Visidati!A:A,Info!$B$4+6-ROW(),)</f>
        <v>1930</v>
      </c>
      <c r="B83" s="29">
        <f>INDEX(Visidati!B:B,Info!$B$4+6-ROW(),)</f>
        <v>2.923</v>
      </c>
      <c r="C83" s="29">
        <f>INDEX(Visidati!C:C,Info!$B$4+6-ROW(),)</f>
        <v>5.432</v>
      </c>
      <c r="D83" s="29">
        <f>INDEX(Visidati!D:D,Info!$B$4+6-ROW(),)</f>
        <v>7.857</v>
      </c>
      <c r="E83" s="29">
        <f>INDEX(Visidati!E:E,Info!$B$4+6-ROW(),)</f>
        <v>3.06</v>
      </c>
      <c r="F83" s="29">
        <f>INDEX(Visidati!F:F,Info!$B$4+6-ROW(),)</f>
      </c>
      <c r="G83" s="29">
        <f>INDEX(Visidati!G:G,Info!$B$4+6-ROW(),)</f>
        <v>4.851</v>
      </c>
      <c r="H83" s="29">
        <f>INDEX(Visidati!H:H,Info!$B$4+6-ROW(),)</f>
      </c>
      <c r="I83" s="29">
        <f>INDEX(Visidati!I:I,Info!$B$4+6-ROW(),)</f>
      </c>
      <c r="J83" s="29">
        <f>INDEX(Visidati!J:J,Info!$B$4+6-ROW(),)</f>
        <v>2.739</v>
      </c>
      <c r="K83" s="29">
        <f>INDEX(Visidati!K:K,Info!$B$4+6-ROW(),)</f>
        <v>2.481</v>
      </c>
    </row>
    <row r="84" spans="1:11" ht="15.75">
      <c r="A84" s="29">
        <f>INDEX(Visidati!A:A,Info!$B$4+6-ROW(),)</f>
        <v>1929</v>
      </c>
      <c r="B84" s="29">
        <f>INDEX(Visidati!B:B,Info!$B$4+6-ROW(),)</f>
        <v>2.268</v>
      </c>
      <c r="C84" s="29">
        <f>INDEX(Visidati!C:C,Info!$B$4+6-ROW(),)</f>
        <v>5.13</v>
      </c>
      <c r="D84" s="29">
        <f>INDEX(Visidati!D:D,Info!$B$4+6-ROW(),)</f>
        <v>3.276</v>
      </c>
      <c r="E84" s="29">
        <f>INDEX(Visidati!E:E,Info!$B$4+6-ROW(),)</f>
        <v>2.978</v>
      </c>
      <c r="F84" s="29">
        <f>INDEX(Visidati!F:F,Info!$B$4+6-ROW(),)</f>
      </c>
      <c r="G84" s="29">
        <f>INDEX(Visidati!G:G,Info!$B$4+6-ROW(),)</f>
        <v>3.46</v>
      </c>
      <c r="H84" s="29">
        <f>INDEX(Visidati!H:H,Info!$B$4+6-ROW(),)</f>
      </c>
      <c r="I84" s="29">
        <f>INDEX(Visidati!I:I,Info!$B$4+6-ROW(),)</f>
      </c>
      <c r="J84" s="29">
        <f>INDEX(Visidati!J:J,Info!$B$4+6-ROW(),)</f>
      </c>
      <c r="K84" s="29">
        <f>INDEX(Visidati!K:K,Info!$B$4+6-ROW(),)</f>
        <v>1.897</v>
      </c>
    </row>
    <row r="85" spans="1:11" ht="15.75">
      <c r="A85" s="29">
        <f>INDEX(Visidati!A:A,Info!$B$4+6-ROW(),)</f>
        <v>1928</v>
      </c>
      <c r="B85" s="29">
        <f>INDEX(Visidati!B:B,Info!$B$4+6-ROW(),)</f>
        <v>3.241</v>
      </c>
      <c r="C85" s="29">
        <f>INDEX(Visidati!C:C,Info!$B$4+6-ROW(),)</f>
        <v>6.243</v>
      </c>
      <c r="D85" s="29">
        <f>INDEX(Visidati!D:D,Info!$B$4+6-ROW(),)</f>
      </c>
      <c r="E85" s="29">
        <f>INDEX(Visidati!E:E,Info!$B$4+6-ROW(),)</f>
        <v>3.492</v>
      </c>
      <c r="F85" s="29">
        <f>INDEX(Visidati!F:F,Info!$B$4+6-ROW(),)</f>
      </c>
      <c r="G85" s="29">
        <f>INDEX(Visidati!G:G,Info!$B$4+6-ROW(),)</f>
        <v>3.605</v>
      </c>
      <c r="H85" s="29">
        <f>INDEX(Visidati!H:H,Info!$B$4+6-ROW(),)</f>
      </c>
      <c r="I85" s="29">
        <f>INDEX(Visidati!I:I,Info!$B$4+6-ROW(),)</f>
      </c>
      <c r="J85" s="29">
        <f>INDEX(Visidati!J:J,Info!$B$4+6-ROW(),)</f>
      </c>
      <c r="K85" s="29">
        <f>INDEX(Visidati!K:K,Info!$B$4+6-ROW(),)</f>
        <v>2.724</v>
      </c>
    </row>
    <row r="86" spans="1:11" ht="15.75">
      <c r="A86" s="29">
        <f>INDEX(Visidati!A:A,Info!$B$4+6-ROW(),)</f>
        <v>1927</v>
      </c>
      <c r="B86" s="29">
        <f>INDEX(Visidati!B:B,Info!$B$4+6-ROW(),)</f>
        <v>3.568</v>
      </c>
      <c r="C86" s="29">
        <f>INDEX(Visidati!C:C,Info!$B$4+6-ROW(),)</f>
        <v>3.303</v>
      </c>
      <c r="D86" s="29">
        <f>INDEX(Visidati!D:D,Info!$B$4+6-ROW(),)</f>
      </c>
      <c r="E86" s="29">
        <f>INDEX(Visidati!E:E,Info!$B$4+6-ROW(),)</f>
        <v>4.878</v>
      </c>
      <c r="F86" s="29">
        <f>INDEX(Visidati!F:F,Info!$B$4+6-ROW(),)</f>
      </c>
      <c r="G86" s="29">
        <f>INDEX(Visidati!G:G,Info!$B$4+6-ROW(),)</f>
        <v>1.973</v>
      </c>
      <c r="H86" s="29">
        <f>INDEX(Visidati!H:H,Info!$B$4+6-ROW(),)</f>
      </c>
      <c r="I86" s="29">
        <f>INDEX(Visidati!I:I,Info!$B$4+6-ROW(),)</f>
      </c>
      <c r="J86" s="29">
        <f>INDEX(Visidati!J:J,Info!$B$4+6-ROW(),)</f>
      </c>
      <c r="K86" s="29">
        <f>INDEX(Visidati!K:K,Info!$B$4+6-ROW(),)</f>
        <v>3.543</v>
      </c>
    </row>
    <row r="87" spans="1:11" ht="15.75">
      <c r="A87" s="29">
        <f>INDEX(Visidati!A:A,Info!$B$4+6-ROW(),)</f>
        <v>1926</v>
      </c>
      <c r="B87" s="29">
        <f>INDEX(Visidati!B:B,Info!$B$4+6-ROW(),)</f>
        <v>2.707</v>
      </c>
      <c r="C87" s="29">
        <f>INDEX(Visidati!C:C,Info!$B$4+6-ROW(),)</f>
      </c>
      <c r="D87" s="29">
        <f>INDEX(Visidati!D:D,Info!$B$4+6-ROW(),)</f>
      </c>
      <c r="E87" s="29">
        <f>INDEX(Visidati!E:E,Info!$B$4+6-ROW(),)</f>
      </c>
      <c r="F87" s="29">
        <f>INDEX(Visidati!F:F,Info!$B$4+6-ROW(),)</f>
      </c>
      <c r="G87" s="29">
        <f>INDEX(Visidati!G:G,Info!$B$4+6-ROW(),)</f>
      </c>
      <c r="H87" s="29">
        <f>INDEX(Visidati!H:H,Info!$B$4+6-ROW(),)</f>
      </c>
      <c r="I87" s="29">
        <f>INDEX(Visidati!I:I,Info!$B$4+6-ROW(),)</f>
      </c>
      <c r="J87" s="29">
        <f>INDEX(Visidati!J:J,Info!$B$4+6-ROW(),)</f>
      </c>
      <c r="K87" s="29">
        <f>INDEX(Visidati!K:K,Info!$B$4+6-ROW(),)</f>
        <v>3.63</v>
      </c>
    </row>
    <row r="88" spans="1:11" ht="15.75">
      <c r="A88" s="29">
        <f>INDEX(Visidati!A:A,Info!$B$4+6-ROW(),)</f>
        <v>1925</v>
      </c>
      <c r="B88" s="29">
        <f>INDEX(Visidati!B:B,Info!$B$4+6-ROW(),)</f>
        <v>1.269</v>
      </c>
      <c r="C88" s="29">
        <f>INDEX(Visidati!C:C,Info!$B$4+6-ROW(),)</f>
      </c>
      <c r="D88" s="29">
        <f>INDEX(Visidati!D:D,Info!$B$4+6-ROW(),)</f>
      </c>
      <c r="E88" s="29">
        <f>INDEX(Visidati!E:E,Info!$B$4+6-ROW(),)</f>
      </c>
      <c r="F88" s="29">
        <f>INDEX(Visidati!F:F,Info!$B$4+6-ROW(),)</f>
      </c>
      <c r="G88" s="29">
        <f>INDEX(Visidati!G:G,Info!$B$4+6-ROW(),)</f>
      </c>
      <c r="H88" s="29">
        <f>INDEX(Visidati!H:H,Info!$B$4+6-ROW(),)</f>
      </c>
      <c r="I88" s="29">
        <f>INDEX(Visidati!I:I,Info!$B$4+6-ROW(),)</f>
      </c>
      <c r="J88" s="29">
        <f>INDEX(Visidati!J:J,Info!$B$4+6-ROW(),)</f>
      </c>
      <c r="K88" s="29">
        <f>INDEX(Visidati!K:K,Info!$B$4+6-ROW(),)</f>
        <v>4.323</v>
      </c>
    </row>
    <row r="89" ht="15.75">
      <c r="A89" s="31"/>
    </row>
    <row r="90" ht="15.75">
      <c r="A90" s="31"/>
    </row>
    <row r="91" ht="15.75">
      <c r="A91" s="31"/>
    </row>
    <row r="92" ht="15.75">
      <c r="A92" s="31"/>
    </row>
    <row r="93" ht="15.75">
      <c r="A93" s="31"/>
    </row>
    <row r="94" ht="15.75">
      <c r="A94" s="31"/>
    </row>
    <row r="95" ht="15.75">
      <c r="A95" s="31"/>
    </row>
    <row r="96" ht="15.75">
      <c r="A96" s="31"/>
    </row>
    <row r="97" ht="15.75">
      <c r="A97" s="31"/>
    </row>
    <row r="98" ht="15.75">
      <c r="A98" s="31"/>
    </row>
    <row r="99" ht="15.75">
      <c r="A99" s="3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1" width="7.421875" style="1" customWidth="1"/>
  </cols>
  <sheetData>
    <row r="1" spans="1:4" ht="25.5">
      <c r="A1" s="9" t="s">
        <v>5</v>
      </c>
      <c r="D1" s="1" t="s">
        <v>6</v>
      </c>
    </row>
    <row r="2" spans="1:11" ht="15.75">
      <c r="A2" s="10" t="s">
        <v>7</v>
      </c>
      <c r="B2" s="7" t="str">
        <f>Info!B1</f>
        <v>S1</v>
      </c>
      <c r="D2" s="50" t="s">
        <v>45</v>
      </c>
      <c r="E2" s="50"/>
      <c r="F2" s="50"/>
      <c r="G2" s="50"/>
      <c r="H2" s="50"/>
      <c r="I2" s="50"/>
      <c r="J2" s="50"/>
      <c r="K2" s="50"/>
    </row>
    <row r="3" spans="1:11" ht="15.75">
      <c r="A3" s="11" t="s">
        <v>8</v>
      </c>
      <c r="B3" s="35" t="str">
        <f>Visidati!B1</f>
        <v>S1T01a</v>
      </c>
      <c r="C3" s="35" t="str">
        <f>Visidati!C1</f>
        <v>S1T02a</v>
      </c>
      <c r="D3" s="35" t="str">
        <f>Visidati!D1</f>
        <v>S1T03a</v>
      </c>
      <c r="E3" s="35" t="str">
        <f>Visidati!E1</f>
        <v>S1T04a</v>
      </c>
      <c r="F3" s="35" t="str">
        <f>Visidati!F1</f>
        <v>S1T05a</v>
      </c>
      <c r="G3" s="35" t="str">
        <f>Visidati!G1</f>
        <v>S1T06a</v>
      </c>
      <c r="H3" s="35" t="str">
        <f>Visidati!H1</f>
        <v>S1T07a</v>
      </c>
      <c r="I3" s="35" t="str">
        <f>Visidati!I1</f>
        <v>S1T08a</v>
      </c>
      <c r="J3" s="35" t="str">
        <f>Visidati!J1</f>
        <v>S1T09a</v>
      </c>
      <c r="K3" s="35" t="str">
        <f>Visidati!K1</f>
        <v>S1T10a</v>
      </c>
    </row>
    <row r="4" spans="1:11" ht="15.75">
      <c r="A4" s="11" t="s">
        <v>9</v>
      </c>
      <c r="B4" s="12" t="s">
        <v>10</v>
      </c>
      <c r="C4" s="13"/>
      <c r="D4" s="13"/>
      <c r="E4" s="13"/>
      <c r="F4" s="13"/>
      <c r="G4" s="13"/>
      <c r="H4" s="13"/>
      <c r="I4" s="13"/>
      <c r="J4" s="13"/>
      <c r="K4" s="14"/>
    </row>
    <row r="5" spans="1:11" ht="15.75">
      <c r="A5" s="8">
        <f>INDEX(Dati1!A:A,Info!$C$11+ROW()-5,)</f>
        <v>2006</v>
      </c>
      <c r="B5" s="7">
        <f>(-3*LN(INDEX(Dati1!B:B,Info!$C$11+ROW()-7,))+12*LN(INDEX(Dati1!B:B,Info!$C$11+ROW()-6,))+17*LN(INDEX(Dati1!B:B,Info!$C$11+ROW()-5,))+12*LN(INDEX(Dati1!B:B,Info!$C$11+ROW()-4,))-3*LN(INDEX(Dati1!B:B,Info!$C$11+ROW()-3,)))/35</f>
        <v>-0.5514778708571852</v>
      </c>
      <c r="C5" s="7">
        <f>(-3*LN(INDEX(Dati1!C:C,Info!$C$11+ROW()-7,))+12*LN(INDEX(Dati1!C:C,Info!$C$11+ROW()-6,))+17*LN(INDEX(Dati1!C:C,Info!$C$11+ROW()-5,))+12*LN(INDEX(Dati1!C:C,Info!$C$11+ROW()-4,))-3*LN(INDEX(Dati1!C:C,Info!$C$11+ROW()-3,)))/35</f>
        <v>-0.5218356957773704</v>
      </c>
      <c r="D5" s="7">
        <f>(-3*LN(INDEX(Dati1!D:D,Info!$C$11+ROW()-7,))+12*LN(INDEX(Dati1!D:D,Info!$C$11+ROW()-6,))+17*LN(INDEX(Dati1!D:D,Info!$C$11+ROW()-5,))+12*LN(INDEX(Dati1!D:D,Info!$C$11+ROW()-4,))-3*LN(INDEX(Dati1!D:D,Info!$C$11+ROW()-3,)))/35</f>
        <v>-0.5377158079657443</v>
      </c>
      <c r="E5" s="7">
        <f>(-3*LN(INDEX(Dati1!E:E,Info!$C$11+ROW()-7,))+12*LN(INDEX(Dati1!E:E,Info!$C$11+ROW()-6,))+17*LN(INDEX(Dati1!E:E,Info!$C$11+ROW()-5,))+12*LN(INDEX(Dati1!E:E,Info!$C$11+ROW()-4,))-3*LN(INDEX(Dati1!E:E,Info!$C$11+ROW()-3,)))/35</f>
        <v>-1.2042474474567963</v>
      </c>
      <c r="F5" s="7">
        <f>(-3*LN(INDEX(Dati1!F:F,Info!$C$11+ROW()-7,))+12*LN(INDEX(Dati1!F:F,Info!$C$11+ROW()-6,))+17*LN(INDEX(Dati1!F:F,Info!$C$11+ROW()-5,))+12*LN(INDEX(Dati1!F:F,Info!$C$11+ROW()-4,))-3*LN(INDEX(Dati1!F:F,Info!$C$11+ROW()-3,)))/35</f>
        <v>-0.19597591798307612</v>
      </c>
      <c r="G5" s="7">
        <f>(-3*LN(INDEX(Dati1!G:G,Info!$C$11+ROW()-7,))+12*LN(INDEX(Dati1!G:G,Info!$C$11+ROW()-6,))+17*LN(INDEX(Dati1!G:G,Info!$C$11+ROW()-5,))+12*LN(INDEX(Dati1!G:G,Info!$C$11+ROW()-4,))-3*LN(INDEX(Dati1!G:G,Info!$C$11+ROW()-3,)))/35</f>
        <v>-1.9170594489850596</v>
      </c>
      <c r="H5" s="7">
        <f>(-3*LN(INDEX(Dati1!H:H,Info!$C$11+ROW()-7,))+12*LN(INDEX(Dati1!H:H,Info!$C$11+ROW()-6,))+17*LN(INDEX(Dati1!H:H,Info!$C$11+ROW()-5,))+12*LN(INDEX(Dati1!H:H,Info!$C$11+ROW()-4,))-3*LN(INDEX(Dati1!H:H,Info!$C$11+ROW()-3,)))/35</f>
        <v>-1.3248410903703505</v>
      </c>
      <c r="I5" s="7">
        <f>(-3*LN(INDEX(Dati1!I:I,Info!$C$11+ROW()-7,))+12*LN(INDEX(Dati1!I:I,Info!$C$11+ROW()-6,))+17*LN(INDEX(Dati1!I:I,Info!$C$11+ROW()-5,))+12*LN(INDEX(Dati1!I:I,Info!$C$11+ROW()-4,))-3*LN(INDEX(Dati1!I:I,Info!$C$11+ROW()-3,)))/35</f>
        <v>-0.5173587486628356</v>
      </c>
      <c r="J5" s="7">
        <f>(-3*LN(INDEX(Dati1!J:J,Info!$C$11+ROW()-7,))+12*LN(INDEX(Dati1!J:J,Info!$C$11+ROW()-6,))+17*LN(INDEX(Dati1!J:J,Info!$C$11+ROW()-5,))+12*LN(INDEX(Dati1!J:J,Info!$C$11+ROW()-4,))-3*LN(INDEX(Dati1!J:J,Info!$C$11+ROW()-3,)))/35</f>
        <v>-1.0456505860604033</v>
      </c>
      <c r="K5" s="7">
        <f>(-3*LN(INDEX(Dati1!K:K,Info!$C$11+ROW()-7,))+12*LN(INDEX(Dati1!K:K,Info!$C$11+ROW()-6,))+17*LN(INDEX(Dati1!K:K,Info!$C$11+ROW()-5,))+12*LN(INDEX(Dati1!K:K,Info!$C$11+ROW()-4,))-3*LN(INDEX(Dati1!K:K,Info!$C$11+ROW()-3,)))/35</f>
        <v>-0.39996720511944905</v>
      </c>
    </row>
    <row r="6" spans="1:11" ht="15.75">
      <c r="A6" s="8">
        <f>INDEX(Dati1!A:A,Info!$C$11+ROW()-5,)</f>
        <v>2005</v>
      </c>
      <c r="B6" s="7">
        <f>(-3*LN(INDEX(Dati1!B:B,Info!$C$11+ROW()-7,))+12*LN(INDEX(Dati1!B:B,Info!$C$11+ROW()-6,))+17*LN(INDEX(Dati1!B:B,Info!$C$11+ROW()-5,))+12*LN(INDEX(Dati1!B:B,Info!$C$11+ROW()-4,))-3*LN(INDEX(Dati1!B:B,Info!$C$11+ROW()-3,)))/35</f>
        <v>-0.592841867292068</v>
      </c>
      <c r="C6" s="7">
        <f>(-3*LN(INDEX(Dati1!C:C,Info!$C$11+ROW()-7,))+12*LN(INDEX(Dati1!C:C,Info!$C$11+ROW()-6,))+17*LN(INDEX(Dati1!C:C,Info!$C$11+ROW()-5,))+12*LN(INDEX(Dati1!C:C,Info!$C$11+ROW()-4,))-3*LN(INDEX(Dati1!C:C,Info!$C$11+ROW()-3,)))/35</f>
        <v>-0.15635137421368264</v>
      </c>
      <c r="D6" s="7">
        <f>(-3*LN(INDEX(Dati1!D:D,Info!$C$11+ROW()-7,))+12*LN(INDEX(Dati1!D:D,Info!$C$11+ROW()-6,))+17*LN(INDEX(Dati1!D:D,Info!$C$11+ROW()-5,))+12*LN(INDEX(Dati1!D:D,Info!$C$11+ROW()-4,))-3*LN(INDEX(Dati1!D:D,Info!$C$11+ROW()-3,)))/35</f>
        <v>-0.2403263900100769</v>
      </c>
      <c r="E6" s="7">
        <f>(-3*LN(INDEX(Dati1!E:E,Info!$C$11+ROW()-7,))+12*LN(INDEX(Dati1!E:E,Info!$C$11+ROW()-6,))+17*LN(INDEX(Dati1!E:E,Info!$C$11+ROW()-5,))+12*LN(INDEX(Dati1!E:E,Info!$C$11+ROW()-4,))-3*LN(INDEX(Dati1!E:E,Info!$C$11+ROW()-3,)))/35</f>
        <v>-0.945100240572655</v>
      </c>
      <c r="F6" s="7">
        <f>(-3*LN(INDEX(Dati1!F:F,Info!$C$11+ROW()-7,))+12*LN(INDEX(Dati1!F:F,Info!$C$11+ROW()-6,))+17*LN(INDEX(Dati1!F:F,Info!$C$11+ROW()-5,))+12*LN(INDEX(Dati1!F:F,Info!$C$11+ROW()-4,))-3*LN(INDEX(Dati1!F:F,Info!$C$11+ROW()-3,)))/35</f>
        <v>-0.09892077203216036</v>
      </c>
      <c r="G6" s="7">
        <f>(-3*LN(INDEX(Dati1!G:G,Info!$C$11+ROW()-7,))+12*LN(INDEX(Dati1!G:G,Info!$C$11+ROW()-6,))+17*LN(INDEX(Dati1!G:G,Info!$C$11+ROW()-5,))+12*LN(INDEX(Dati1!G:G,Info!$C$11+ROW()-4,))-3*LN(INDEX(Dati1!G:G,Info!$C$11+ROW()-3,)))/35</f>
        <v>-1.5483872225187874</v>
      </c>
      <c r="H6" s="7">
        <f>(-3*LN(INDEX(Dati1!H:H,Info!$C$11+ROW()-7,))+12*LN(INDEX(Dati1!H:H,Info!$C$11+ROW()-6,))+17*LN(INDEX(Dati1!H:H,Info!$C$11+ROW()-5,))+12*LN(INDEX(Dati1!H:H,Info!$C$11+ROW()-4,))-3*LN(INDEX(Dati1!H:H,Info!$C$11+ROW()-3,)))/35</f>
        <v>-1.2149367273561014</v>
      </c>
      <c r="I6" s="7">
        <f>(-3*LN(INDEX(Dati1!I:I,Info!$C$11+ROW()-7,))+12*LN(INDEX(Dati1!I:I,Info!$C$11+ROW()-6,))+17*LN(INDEX(Dati1!I:I,Info!$C$11+ROW()-5,))+12*LN(INDEX(Dati1!I:I,Info!$C$11+ROW()-4,))-3*LN(INDEX(Dati1!I:I,Info!$C$11+ROW()-3,)))/35</f>
        <v>-0.5344395004035815</v>
      </c>
      <c r="J6" s="7">
        <f>(-3*LN(INDEX(Dati1!J:J,Info!$C$11+ROW()-7,))+12*LN(INDEX(Dati1!J:J,Info!$C$11+ROW()-6,))+17*LN(INDEX(Dati1!J:J,Info!$C$11+ROW()-5,))+12*LN(INDEX(Dati1!J:J,Info!$C$11+ROW()-4,))-3*LN(INDEX(Dati1!J:J,Info!$C$11+ROW()-3,)))/35</f>
        <v>-0.9312137027218337</v>
      </c>
      <c r="K6" s="7">
        <f>(-3*LN(INDEX(Dati1!K:K,Info!$C$11+ROW()-7,))+12*LN(INDEX(Dati1!K:K,Info!$C$11+ROW()-6,))+17*LN(INDEX(Dati1!K:K,Info!$C$11+ROW()-5,))+12*LN(INDEX(Dati1!K:K,Info!$C$11+ROW()-4,))-3*LN(INDEX(Dati1!K:K,Info!$C$11+ROW()-3,)))/35</f>
        <v>-0.15253170051641382</v>
      </c>
    </row>
    <row r="7" spans="1:11" ht="15.75">
      <c r="A7" s="8">
        <f>INDEX(Dati1!A:A,Info!$C$11+ROW()-5,)</f>
        <v>2004</v>
      </c>
      <c r="B7" s="7">
        <f>(-3*LN(INDEX(Dati1!B:B,Info!$C$11+ROW()-7,))+12*LN(INDEX(Dati1!B:B,Info!$C$11+ROW()-6,))+17*LN(INDEX(Dati1!B:B,Info!$C$11+ROW()-5,))+12*LN(INDEX(Dati1!B:B,Info!$C$11+ROW()-4,))-3*LN(INDEX(Dati1!B:B,Info!$C$11+ROW()-3,)))/35</f>
        <v>-0.5580981017700763</v>
      </c>
      <c r="C7" s="7">
        <f>(-3*LN(INDEX(Dati1!C:C,Info!$C$11+ROW()-7,))+12*LN(INDEX(Dati1!C:C,Info!$C$11+ROW()-6,))+17*LN(INDEX(Dati1!C:C,Info!$C$11+ROW()-5,))+12*LN(INDEX(Dati1!C:C,Info!$C$11+ROW()-4,))-3*LN(INDEX(Dati1!C:C,Info!$C$11+ROW()-3,)))/35</f>
        <v>0.09977473387215736</v>
      </c>
      <c r="D7" s="7">
        <f>(-3*LN(INDEX(Dati1!D:D,Info!$C$11+ROW()-7,))+12*LN(INDEX(Dati1!D:D,Info!$C$11+ROW()-6,))+17*LN(INDEX(Dati1!D:D,Info!$C$11+ROW()-5,))+12*LN(INDEX(Dati1!D:D,Info!$C$11+ROW()-4,))-3*LN(INDEX(Dati1!D:D,Info!$C$11+ROW()-3,)))/35</f>
        <v>0.3427773828719133</v>
      </c>
      <c r="E7" s="7">
        <f>(-3*LN(INDEX(Dati1!E:E,Info!$C$11+ROW()-7,))+12*LN(INDEX(Dati1!E:E,Info!$C$11+ROW()-6,))+17*LN(INDEX(Dati1!E:E,Info!$C$11+ROW()-5,))+12*LN(INDEX(Dati1!E:E,Info!$C$11+ROW()-4,))-3*LN(INDEX(Dati1!E:E,Info!$C$11+ROW()-3,)))/35</f>
        <v>-0.43341927219249726</v>
      </c>
      <c r="F7" s="7">
        <f>(-3*LN(INDEX(Dati1!F:F,Info!$C$11+ROW()-7,))+12*LN(INDEX(Dati1!F:F,Info!$C$11+ROW()-6,))+17*LN(INDEX(Dati1!F:F,Info!$C$11+ROW()-5,))+12*LN(INDEX(Dati1!F:F,Info!$C$11+ROW()-4,))-3*LN(INDEX(Dati1!F:F,Info!$C$11+ROW()-3,)))/35</f>
        <v>0.2629259473894853</v>
      </c>
      <c r="G7" s="7">
        <f>(-3*LN(INDEX(Dati1!G:G,Info!$C$11+ROW()-7,))+12*LN(INDEX(Dati1!G:G,Info!$C$11+ROW()-6,))+17*LN(INDEX(Dati1!G:G,Info!$C$11+ROW()-5,))+12*LN(INDEX(Dati1!G:G,Info!$C$11+ROW()-4,))-3*LN(INDEX(Dati1!G:G,Info!$C$11+ROW()-3,)))/35</f>
        <v>-1.0154564507968986</v>
      </c>
      <c r="H7" s="7">
        <f>(-3*LN(INDEX(Dati1!H:H,Info!$C$11+ROW()-7,))+12*LN(INDEX(Dati1!H:H,Info!$C$11+ROW()-6,))+17*LN(INDEX(Dati1!H:H,Info!$C$11+ROW()-5,))+12*LN(INDEX(Dati1!H:H,Info!$C$11+ROW()-4,))-3*LN(INDEX(Dati1!H:H,Info!$C$11+ROW()-3,)))/35</f>
        <v>-0.8910434648432363</v>
      </c>
      <c r="I7" s="7">
        <f>(-3*LN(INDEX(Dati1!I:I,Info!$C$11+ROW()-7,))+12*LN(INDEX(Dati1!I:I,Info!$C$11+ROW()-6,))+17*LN(INDEX(Dati1!I:I,Info!$C$11+ROW()-5,))+12*LN(INDEX(Dati1!I:I,Info!$C$11+ROW()-4,))-3*LN(INDEX(Dati1!I:I,Info!$C$11+ROW()-3,)))/35</f>
        <v>-0.1543954558438897</v>
      </c>
      <c r="J7" s="7">
        <f>(-3*LN(INDEX(Dati1!J:J,Info!$C$11+ROW()-7,))+12*LN(INDEX(Dati1!J:J,Info!$C$11+ROW()-6,))+17*LN(INDEX(Dati1!J:J,Info!$C$11+ROW()-5,))+12*LN(INDEX(Dati1!J:J,Info!$C$11+ROW()-4,))-3*LN(INDEX(Dati1!J:J,Info!$C$11+ROW()-3,)))/35</f>
        <v>-0.539432122488194</v>
      </c>
      <c r="K7" s="7">
        <f>(-3*LN(INDEX(Dati1!K:K,Info!$C$11+ROW()-7,))+12*LN(INDEX(Dati1!K:K,Info!$C$11+ROW()-6,))+17*LN(INDEX(Dati1!K:K,Info!$C$11+ROW()-5,))+12*LN(INDEX(Dati1!K:K,Info!$C$11+ROW()-4,))-3*LN(INDEX(Dati1!K:K,Info!$C$11+ROW()-3,)))/35</f>
        <v>0.26151835485039593</v>
      </c>
    </row>
    <row r="8" spans="1:11" ht="15.75">
      <c r="A8" s="8">
        <f>INDEX(Dati1!A:A,Info!$C$11+ROW()-5,)</f>
        <v>2003</v>
      </c>
      <c r="B8" s="7">
        <f>(-3*LN(INDEX(Dati1!B:B,Info!$C$11+ROW()-7,))+12*LN(INDEX(Dati1!B:B,Info!$C$11+ROW()-6,))+17*LN(INDEX(Dati1!B:B,Info!$C$11+ROW()-5,))+12*LN(INDEX(Dati1!B:B,Info!$C$11+ROW()-4,))-3*LN(INDEX(Dati1!B:B,Info!$C$11+ROW()-3,)))/35</f>
        <v>-0.4535588882595568</v>
      </c>
      <c r="C8" s="7">
        <f>(-3*LN(INDEX(Dati1!C:C,Info!$C$11+ROW()-7,))+12*LN(INDEX(Dati1!C:C,Info!$C$11+ROW()-6,))+17*LN(INDEX(Dati1!C:C,Info!$C$11+ROW()-5,))+12*LN(INDEX(Dati1!C:C,Info!$C$11+ROW()-4,))-3*LN(INDEX(Dati1!C:C,Info!$C$11+ROW()-3,)))/35</f>
        <v>0.07866716915377628</v>
      </c>
      <c r="D8" s="7">
        <f>(-3*LN(INDEX(Dati1!D:D,Info!$C$11+ROW()-7,))+12*LN(INDEX(Dati1!D:D,Info!$C$11+ROW()-6,))+17*LN(INDEX(Dati1!D:D,Info!$C$11+ROW()-5,))+12*LN(INDEX(Dati1!D:D,Info!$C$11+ROW()-4,))-3*LN(INDEX(Dati1!D:D,Info!$C$11+ROW()-3,)))/35</f>
        <v>0.6122098341978898</v>
      </c>
      <c r="E8" s="7">
        <f>(-3*LN(INDEX(Dati1!E:E,Info!$C$11+ROW()-7,))+12*LN(INDEX(Dati1!E:E,Info!$C$11+ROW()-6,))+17*LN(INDEX(Dati1!E:E,Info!$C$11+ROW()-5,))+12*LN(INDEX(Dati1!E:E,Info!$C$11+ROW()-4,))-3*LN(INDEX(Dati1!E:E,Info!$C$11+ROW()-3,)))/35</f>
        <v>-0.19321199441583786</v>
      </c>
      <c r="F8" s="7">
        <f>(-3*LN(INDEX(Dati1!F:F,Info!$C$11+ROW()-7,))+12*LN(INDEX(Dati1!F:F,Info!$C$11+ROW()-6,))+17*LN(INDEX(Dati1!F:F,Info!$C$11+ROW()-5,))+12*LN(INDEX(Dati1!F:F,Info!$C$11+ROW()-4,))-3*LN(INDEX(Dati1!F:F,Info!$C$11+ROW()-3,)))/35</f>
        <v>0.41167484486641764</v>
      </c>
      <c r="G8" s="7">
        <f>(-3*LN(INDEX(Dati1!G:G,Info!$C$11+ROW()-7,))+12*LN(INDEX(Dati1!G:G,Info!$C$11+ROW()-6,))+17*LN(INDEX(Dati1!G:G,Info!$C$11+ROW()-5,))+12*LN(INDEX(Dati1!G:G,Info!$C$11+ROW()-4,))-3*LN(INDEX(Dati1!G:G,Info!$C$11+ROW()-3,)))/35</f>
        <v>-1.010035417688</v>
      </c>
      <c r="H8" s="7">
        <f>(-3*LN(INDEX(Dati1!H:H,Info!$C$11+ROW()-7,))+12*LN(INDEX(Dati1!H:H,Info!$C$11+ROW()-6,))+17*LN(INDEX(Dati1!H:H,Info!$C$11+ROW()-5,))+12*LN(INDEX(Dati1!H:H,Info!$C$11+ROW()-4,))-3*LN(INDEX(Dati1!H:H,Info!$C$11+ROW()-3,)))/35</f>
        <v>-0.6116721809298625</v>
      </c>
      <c r="I8" s="7">
        <f>(-3*LN(INDEX(Dati1!I:I,Info!$C$11+ROW()-7,))+12*LN(INDEX(Dati1!I:I,Info!$C$11+ROW()-6,))+17*LN(INDEX(Dati1!I:I,Info!$C$11+ROW()-5,))+12*LN(INDEX(Dati1!I:I,Info!$C$11+ROW()-4,))-3*LN(INDEX(Dati1!I:I,Info!$C$11+ROW()-3,)))/35</f>
        <v>-0.23636751489589639</v>
      </c>
      <c r="J8" s="7">
        <f>(-3*LN(INDEX(Dati1!J:J,Info!$C$11+ROW()-7,))+12*LN(INDEX(Dati1!J:J,Info!$C$11+ROW()-6,))+17*LN(INDEX(Dati1!J:J,Info!$C$11+ROW()-5,))+12*LN(INDEX(Dati1!J:J,Info!$C$11+ROW()-4,))-3*LN(INDEX(Dati1!J:J,Info!$C$11+ROW()-3,)))/35</f>
        <v>-0.44604597439161875</v>
      </c>
      <c r="K8" s="7">
        <f>(-3*LN(INDEX(Dati1!K:K,Info!$C$11+ROW()-7,))+12*LN(INDEX(Dati1!K:K,Info!$C$11+ROW()-6,))+17*LN(INDEX(Dati1!K:K,Info!$C$11+ROW()-5,))+12*LN(INDEX(Dati1!K:K,Info!$C$11+ROW()-4,))-3*LN(INDEX(Dati1!K:K,Info!$C$11+ROW()-3,)))/35</f>
        <v>0.3622655395531669</v>
      </c>
    </row>
    <row r="9" spans="1:11" ht="15.75">
      <c r="A9" s="8">
        <f>INDEX(Dati1!A:A,Info!$C$11+ROW()-5,)</f>
        <v>2002</v>
      </c>
      <c r="B9" s="7">
        <f>(-3*LN(INDEX(Dati1!B:B,Info!$C$11+ROW()-7,))+12*LN(INDEX(Dati1!B:B,Info!$C$11+ROW()-6,))+17*LN(INDEX(Dati1!B:B,Info!$C$11+ROW()-5,))+12*LN(INDEX(Dati1!B:B,Info!$C$11+ROW()-4,))-3*LN(INDEX(Dati1!B:B,Info!$C$11+ROW()-3,)))/35</f>
        <v>-0.2694941582367028</v>
      </c>
      <c r="C9" s="7">
        <f>(-3*LN(INDEX(Dati1!C:C,Info!$C$11+ROW()-7,))+12*LN(INDEX(Dati1!C:C,Info!$C$11+ROW()-6,))+17*LN(INDEX(Dati1!C:C,Info!$C$11+ROW()-5,))+12*LN(INDEX(Dati1!C:C,Info!$C$11+ROW()-4,))-3*LN(INDEX(Dati1!C:C,Info!$C$11+ROW()-3,)))/35</f>
        <v>-0.08670915940174684</v>
      </c>
      <c r="D9" s="7">
        <f>(-3*LN(INDEX(Dati1!D:D,Info!$C$11+ROW()-7,))+12*LN(INDEX(Dati1!D:D,Info!$C$11+ROW()-6,))+17*LN(INDEX(Dati1!D:D,Info!$C$11+ROW()-5,))+12*LN(INDEX(Dati1!D:D,Info!$C$11+ROW()-4,))-3*LN(INDEX(Dati1!D:D,Info!$C$11+ROW()-3,)))/35</f>
        <v>0.5679840213960687</v>
      </c>
      <c r="E9" s="7">
        <f>(-3*LN(INDEX(Dati1!E:E,Info!$C$11+ROW()-7,))+12*LN(INDEX(Dati1!E:E,Info!$C$11+ROW()-6,))+17*LN(INDEX(Dati1!E:E,Info!$C$11+ROW()-5,))+12*LN(INDEX(Dati1!E:E,Info!$C$11+ROW()-4,))-3*LN(INDEX(Dati1!E:E,Info!$C$11+ROW()-3,)))/35</f>
        <v>-0.3272977263259591</v>
      </c>
      <c r="F9" s="7">
        <f>(-3*LN(INDEX(Dati1!F:F,Info!$C$11+ROW()-7,))+12*LN(INDEX(Dati1!F:F,Info!$C$11+ROW()-6,))+17*LN(INDEX(Dati1!F:F,Info!$C$11+ROW()-5,))+12*LN(INDEX(Dati1!F:F,Info!$C$11+ROW()-4,))-3*LN(INDEX(Dati1!F:F,Info!$C$11+ROW()-3,)))/35</f>
        <v>0.44801062889797366</v>
      </c>
      <c r="G9" s="7">
        <f>(-3*LN(INDEX(Dati1!G:G,Info!$C$11+ROW()-7,))+12*LN(INDEX(Dati1!G:G,Info!$C$11+ROW()-6,))+17*LN(INDEX(Dati1!G:G,Info!$C$11+ROW()-5,))+12*LN(INDEX(Dati1!G:G,Info!$C$11+ROW()-4,))-3*LN(INDEX(Dati1!G:G,Info!$C$11+ROW()-3,)))/35</f>
        <v>-1.148177729791562</v>
      </c>
      <c r="H9" s="7">
        <f>(-3*LN(INDEX(Dati1!H:H,Info!$C$11+ROW()-7,))+12*LN(INDEX(Dati1!H:H,Info!$C$11+ROW()-6,))+17*LN(INDEX(Dati1!H:H,Info!$C$11+ROW()-5,))+12*LN(INDEX(Dati1!H:H,Info!$C$11+ROW()-4,))-3*LN(INDEX(Dati1!H:H,Info!$C$11+ROW()-3,)))/35</f>
        <v>-0.6080514899425495</v>
      </c>
      <c r="I9" s="7">
        <f>(-3*LN(INDEX(Dati1!I:I,Info!$C$11+ROW()-7,))+12*LN(INDEX(Dati1!I:I,Info!$C$11+ROW()-6,))+17*LN(INDEX(Dati1!I:I,Info!$C$11+ROW()-5,))+12*LN(INDEX(Dati1!I:I,Info!$C$11+ROW()-4,))-3*LN(INDEX(Dati1!I:I,Info!$C$11+ROW()-3,)))/35</f>
        <v>-0.45101916690433197</v>
      </c>
      <c r="J9" s="7">
        <f>(-3*LN(INDEX(Dati1!J:J,Info!$C$11+ROW()-7,))+12*LN(INDEX(Dati1!J:J,Info!$C$11+ROW()-6,))+17*LN(INDEX(Dati1!J:J,Info!$C$11+ROW()-5,))+12*LN(INDEX(Dati1!J:J,Info!$C$11+ROW()-4,))-3*LN(INDEX(Dati1!J:J,Info!$C$11+ROW()-3,)))/35</f>
        <v>-0.42224739413286755</v>
      </c>
      <c r="K9" s="7">
        <f>(-3*LN(INDEX(Dati1!K:K,Info!$C$11+ROW()-7,))+12*LN(INDEX(Dati1!K:K,Info!$C$11+ROW()-6,))+17*LN(INDEX(Dati1!K:K,Info!$C$11+ROW()-5,))+12*LN(INDEX(Dati1!K:K,Info!$C$11+ROW()-4,))-3*LN(INDEX(Dati1!K:K,Info!$C$11+ROW()-3,)))/35</f>
        <v>0.2854291354627299</v>
      </c>
    </row>
    <row r="10" spans="1:11" ht="15.75">
      <c r="A10" s="8">
        <f>INDEX(Dati1!A:A,Info!$C$11+ROW()-5,)</f>
        <v>2001</v>
      </c>
      <c r="B10" s="7">
        <f>(-3*LN(INDEX(Dati1!B:B,Info!$C$11+ROW()-7,))+12*LN(INDEX(Dati1!B:B,Info!$C$11+ROW()-6,))+17*LN(INDEX(Dati1!B:B,Info!$C$11+ROW()-5,))+12*LN(INDEX(Dati1!B:B,Info!$C$11+ROW()-4,))-3*LN(INDEX(Dati1!B:B,Info!$C$11+ROW()-3,)))/35</f>
        <v>-0.2409655085444575</v>
      </c>
      <c r="C10" s="7">
        <f>(-3*LN(INDEX(Dati1!C:C,Info!$C$11+ROW()-7,))+12*LN(INDEX(Dati1!C:C,Info!$C$11+ROW()-6,))+17*LN(INDEX(Dati1!C:C,Info!$C$11+ROW()-5,))+12*LN(INDEX(Dati1!C:C,Info!$C$11+ROW()-4,))-3*LN(INDEX(Dati1!C:C,Info!$C$11+ROW()-3,)))/35</f>
        <v>-0.02029019048413201</v>
      </c>
      <c r="D10" s="7">
        <f>(-3*LN(INDEX(Dati1!D:D,Info!$C$11+ROW()-7,))+12*LN(INDEX(Dati1!D:D,Info!$C$11+ROW()-6,))+17*LN(INDEX(Dati1!D:D,Info!$C$11+ROW()-5,))+12*LN(INDEX(Dati1!D:D,Info!$C$11+ROW()-4,))-3*LN(INDEX(Dati1!D:D,Info!$C$11+ROW()-3,)))/35</f>
        <v>0.5045217190141976</v>
      </c>
      <c r="E10" s="7">
        <f>(-3*LN(INDEX(Dati1!E:E,Info!$C$11+ROW()-7,))+12*LN(INDEX(Dati1!E:E,Info!$C$11+ROW()-6,))+17*LN(INDEX(Dati1!E:E,Info!$C$11+ROW()-5,))+12*LN(INDEX(Dati1!E:E,Info!$C$11+ROW()-4,))-3*LN(INDEX(Dati1!E:E,Info!$C$11+ROW()-3,)))/35</f>
        <v>-0.32888835154823975</v>
      </c>
      <c r="F10" s="7">
        <f>(-3*LN(INDEX(Dati1!F:F,Info!$C$11+ROW()-7,))+12*LN(INDEX(Dati1!F:F,Info!$C$11+ROW()-6,))+17*LN(INDEX(Dati1!F:F,Info!$C$11+ROW()-5,))+12*LN(INDEX(Dati1!F:F,Info!$C$11+ROW()-4,))-3*LN(INDEX(Dati1!F:F,Info!$C$11+ROW()-3,)))/35</f>
        <v>0.49848896397037257</v>
      </c>
      <c r="G10" s="7">
        <f>(-3*LN(INDEX(Dati1!G:G,Info!$C$11+ROW()-7,))+12*LN(INDEX(Dati1!G:G,Info!$C$11+ROW()-6,))+17*LN(INDEX(Dati1!G:G,Info!$C$11+ROW()-5,))+12*LN(INDEX(Dati1!G:G,Info!$C$11+ROW()-4,))-3*LN(INDEX(Dati1!G:G,Info!$C$11+ROW()-3,)))/35</f>
        <v>-1.1453640300436685</v>
      </c>
      <c r="H10" s="7">
        <f>(-3*LN(INDEX(Dati1!H:H,Info!$C$11+ROW()-7,))+12*LN(INDEX(Dati1!H:H,Info!$C$11+ROW()-6,))+17*LN(INDEX(Dati1!H:H,Info!$C$11+ROW()-5,))+12*LN(INDEX(Dati1!H:H,Info!$C$11+ROW()-4,))-3*LN(INDEX(Dati1!H:H,Info!$C$11+ROW()-3,)))/35</f>
        <v>-0.2884303485060207</v>
      </c>
      <c r="I10" s="7">
        <f>(-3*LN(INDEX(Dati1!I:I,Info!$C$11+ROW()-7,))+12*LN(INDEX(Dati1!I:I,Info!$C$11+ROW()-6,))+17*LN(INDEX(Dati1!I:I,Info!$C$11+ROW()-5,))+12*LN(INDEX(Dati1!I:I,Info!$C$11+ROW()-4,))-3*LN(INDEX(Dati1!I:I,Info!$C$11+ROW()-3,)))/35</f>
        <v>-0.2482482758448986</v>
      </c>
      <c r="J10" s="7">
        <f>(-3*LN(INDEX(Dati1!J:J,Info!$C$11+ROW()-7,))+12*LN(INDEX(Dati1!J:J,Info!$C$11+ROW()-6,))+17*LN(INDEX(Dati1!J:J,Info!$C$11+ROW()-5,))+12*LN(INDEX(Dati1!J:J,Info!$C$11+ROW()-4,))-3*LN(INDEX(Dati1!J:J,Info!$C$11+ROW()-3,)))/35</f>
        <v>-0.4163286012216468</v>
      </c>
      <c r="K10" s="7">
        <f>(-3*LN(INDEX(Dati1!K:K,Info!$C$11+ROW()-7,))+12*LN(INDEX(Dati1!K:K,Info!$C$11+ROW()-6,))+17*LN(INDEX(Dati1!K:K,Info!$C$11+ROW()-5,))+12*LN(INDEX(Dati1!K:K,Info!$C$11+ROW()-4,))-3*LN(INDEX(Dati1!K:K,Info!$C$11+ROW()-3,)))/35</f>
        <v>0.20418549777615966</v>
      </c>
    </row>
    <row r="11" spans="1:11" ht="15.75">
      <c r="A11" s="8">
        <f>INDEX(Dati1!A:A,Info!$C$11+ROW()-5,)</f>
        <v>2000</v>
      </c>
      <c r="B11" s="7">
        <f>(-3*LN(INDEX(Dati1!B:B,Info!$C$11+ROW()-7,))+12*LN(INDEX(Dati1!B:B,Info!$C$11+ROW()-6,))+17*LN(INDEX(Dati1!B:B,Info!$C$11+ROW()-5,))+12*LN(INDEX(Dati1!B:B,Info!$C$11+ROW()-4,))-3*LN(INDEX(Dati1!B:B,Info!$C$11+ROW()-3,)))/35</f>
        <v>-0.314205169371703</v>
      </c>
      <c r="C11" s="7">
        <f>(-3*LN(INDEX(Dati1!C:C,Info!$C$11+ROW()-7,))+12*LN(INDEX(Dati1!C:C,Info!$C$11+ROW()-6,))+17*LN(INDEX(Dati1!C:C,Info!$C$11+ROW()-5,))+12*LN(INDEX(Dati1!C:C,Info!$C$11+ROW()-4,))-3*LN(INDEX(Dati1!C:C,Info!$C$11+ROW()-3,)))/35</f>
        <v>-0.07551944018009993</v>
      </c>
      <c r="D11" s="7">
        <f>(-3*LN(INDEX(Dati1!D:D,Info!$C$11+ROW()-7,))+12*LN(INDEX(Dati1!D:D,Info!$C$11+ROW()-6,))+17*LN(INDEX(Dati1!D:D,Info!$C$11+ROW()-5,))+12*LN(INDEX(Dati1!D:D,Info!$C$11+ROW()-4,))-3*LN(INDEX(Dati1!D:D,Info!$C$11+ROW()-3,)))/35</f>
        <v>0.48698827802195055</v>
      </c>
      <c r="E11" s="7">
        <f>(-3*LN(INDEX(Dati1!E:E,Info!$C$11+ROW()-7,))+12*LN(INDEX(Dati1!E:E,Info!$C$11+ROW()-6,))+17*LN(INDEX(Dati1!E:E,Info!$C$11+ROW()-5,))+12*LN(INDEX(Dati1!E:E,Info!$C$11+ROW()-4,))-3*LN(INDEX(Dati1!E:E,Info!$C$11+ROW()-3,)))/35</f>
        <v>-0.37801568442899686</v>
      </c>
      <c r="F11" s="7">
        <f>(-3*LN(INDEX(Dati1!F:F,Info!$C$11+ROW()-7,))+12*LN(INDEX(Dati1!F:F,Info!$C$11+ROW()-6,))+17*LN(INDEX(Dati1!F:F,Info!$C$11+ROW()-5,))+12*LN(INDEX(Dati1!F:F,Info!$C$11+ROW()-4,))-3*LN(INDEX(Dati1!F:F,Info!$C$11+ROW()-3,)))/35</f>
        <v>0.5471354058228349</v>
      </c>
      <c r="G11" s="7">
        <f>(-3*LN(INDEX(Dati1!G:G,Info!$C$11+ROW()-7,))+12*LN(INDEX(Dati1!G:G,Info!$C$11+ROW()-6,))+17*LN(INDEX(Dati1!G:G,Info!$C$11+ROW()-5,))+12*LN(INDEX(Dati1!G:G,Info!$C$11+ROW()-4,))-3*LN(INDEX(Dati1!G:G,Info!$C$11+ROW()-3,)))/35</f>
        <v>-0.9324491632976502</v>
      </c>
      <c r="H11" s="7">
        <f>(-3*LN(INDEX(Dati1!H:H,Info!$C$11+ROW()-7,))+12*LN(INDEX(Dati1!H:H,Info!$C$11+ROW()-6,))+17*LN(INDEX(Dati1!H:H,Info!$C$11+ROW()-5,))+12*LN(INDEX(Dati1!H:H,Info!$C$11+ROW()-4,))-3*LN(INDEX(Dati1!H:H,Info!$C$11+ROW()-3,)))/35</f>
        <v>-0.18693701990017422</v>
      </c>
      <c r="I11" s="7">
        <f>(-3*LN(INDEX(Dati1!I:I,Info!$C$11+ROW()-7,))+12*LN(INDEX(Dati1!I:I,Info!$C$11+ROW()-6,))+17*LN(INDEX(Dati1!I:I,Info!$C$11+ROW()-5,))+12*LN(INDEX(Dati1!I:I,Info!$C$11+ROW()-4,))-3*LN(INDEX(Dati1!I:I,Info!$C$11+ROW()-3,)))/35</f>
        <v>0.056570927143413705</v>
      </c>
      <c r="J11" s="7">
        <f>(-3*LN(INDEX(Dati1!J:J,Info!$C$11+ROW()-7,))+12*LN(INDEX(Dati1!J:J,Info!$C$11+ROW()-6,))+17*LN(INDEX(Dati1!J:J,Info!$C$11+ROW()-5,))+12*LN(INDEX(Dati1!J:J,Info!$C$11+ROW()-4,))-3*LN(INDEX(Dati1!J:J,Info!$C$11+ROW()-3,)))/35</f>
        <v>-0.4071152291619673</v>
      </c>
      <c r="K11" s="7">
        <f>(-3*LN(INDEX(Dati1!K:K,Info!$C$11+ROW()-7,))+12*LN(INDEX(Dati1!K:K,Info!$C$11+ROW()-6,))+17*LN(INDEX(Dati1!K:K,Info!$C$11+ROW()-5,))+12*LN(INDEX(Dati1!K:K,Info!$C$11+ROW()-4,))-3*LN(INDEX(Dati1!K:K,Info!$C$11+ROW()-3,)))/35</f>
        <v>0.27413430960271595</v>
      </c>
    </row>
    <row r="12" spans="1:11" ht="15.75">
      <c r="A12" s="8">
        <f>INDEX(Dati1!A:A,Info!$C$11+ROW()-5,)</f>
        <v>1999</v>
      </c>
      <c r="B12" s="7">
        <f>(-3*LN(INDEX(Dati1!B:B,Info!$C$11+ROW()-7,))+12*LN(INDEX(Dati1!B:B,Info!$C$11+ROW()-6,))+17*LN(INDEX(Dati1!B:B,Info!$C$11+ROW()-5,))+12*LN(INDEX(Dati1!B:B,Info!$C$11+ROW()-4,))-3*LN(INDEX(Dati1!B:B,Info!$C$11+ROW()-3,)))/35</f>
        <v>-0.35162127519644176</v>
      </c>
      <c r="C12" s="7">
        <f>(-3*LN(INDEX(Dati1!C:C,Info!$C$11+ROW()-7,))+12*LN(INDEX(Dati1!C:C,Info!$C$11+ROW()-6,))+17*LN(INDEX(Dati1!C:C,Info!$C$11+ROW()-5,))+12*LN(INDEX(Dati1!C:C,Info!$C$11+ROW()-4,))-3*LN(INDEX(Dati1!C:C,Info!$C$11+ROW()-3,)))/35</f>
        <v>-0.14448065255810116</v>
      </c>
      <c r="D12" s="7">
        <f>(-3*LN(INDEX(Dati1!D:D,Info!$C$11+ROW()-7,))+12*LN(INDEX(Dati1!D:D,Info!$C$11+ROW()-6,))+17*LN(INDEX(Dati1!D:D,Info!$C$11+ROW()-5,))+12*LN(INDEX(Dati1!D:D,Info!$C$11+ROW()-4,))-3*LN(INDEX(Dati1!D:D,Info!$C$11+ROW()-3,)))/35</f>
        <v>0.43634002096582664</v>
      </c>
      <c r="E12" s="7">
        <f>(-3*LN(INDEX(Dati1!E:E,Info!$C$11+ROW()-7,))+12*LN(INDEX(Dati1!E:E,Info!$C$11+ROW()-6,))+17*LN(INDEX(Dati1!E:E,Info!$C$11+ROW()-5,))+12*LN(INDEX(Dati1!E:E,Info!$C$11+ROW()-4,))-3*LN(INDEX(Dati1!E:E,Info!$C$11+ROW()-3,)))/35</f>
        <v>-0.3951670647408383</v>
      </c>
      <c r="F12" s="7">
        <f>(-3*LN(INDEX(Dati1!F:F,Info!$C$11+ROW()-7,))+12*LN(INDEX(Dati1!F:F,Info!$C$11+ROW()-6,))+17*LN(INDEX(Dati1!F:F,Info!$C$11+ROW()-5,))+12*LN(INDEX(Dati1!F:F,Info!$C$11+ROW()-4,))-3*LN(INDEX(Dati1!F:F,Info!$C$11+ROW()-3,)))/35</f>
        <v>0.5984260035607497</v>
      </c>
      <c r="G12" s="7">
        <f>(-3*LN(INDEX(Dati1!G:G,Info!$C$11+ROW()-7,))+12*LN(INDEX(Dati1!G:G,Info!$C$11+ROW()-6,))+17*LN(INDEX(Dati1!G:G,Info!$C$11+ROW()-5,))+12*LN(INDEX(Dati1!G:G,Info!$C$11+ROW()-4,))-3*LN(INDEX(Dati1!G:G,Info!$C$11+ROW()-3,)))/35</f>
        <v>-0.7059762818699673</v>
      </c>
      <c r="H12" s="7">
        <f>(-3*LN(INDEX(Dati1!H:H,Info!$C$11+ROW()-7,))+12*LN(INDEX(Dati1!H:H,Info!$C$11+ROW()-6,))+17*LN(INDEX(Dati1!H:H,Info!$C$11+ROW()-5,))+12*LN(INDEX(Dati1!H:H,Info!$C$11+ROW()-4,))-3*LN(INDEX(Dati1!H:H,Info!$C$11+ROW()-3,)))/35</f>
        <v>-0.3021250577377308</v>
      </c>
      <c r="I12" s="7">
        <f>(-3*LN(INDEX(Dati1!I:I,Info!$C$11+ROW()-7,))+12*LN(INDEX(Dati1!I:I,Info!$C$11+ROW()-6,))+17*LN(INDEX(Dati1!I:I,Info!$C$11+ROW()-5,))+12*LN(INDEX(Dati1!I:I,Info!$C$11+ROW()-4,))-3*LN(INDEX(Dati1!I:I,Info!$C$11+ROW()-3,)))/35</f>
        <v>0.14559492600777638</v>
      </c>
      <c r="J12" s="7">
        <f>(-3*LN(INDEX(Dati1!J:J,Info!$C$11+ROW()-7,))+12*LN(INDEX(Dati1!J:J,Info!$C$11+ROW()-6,))+17*LN(INDEX(Dati1!J:J,Info!$C$11+ROW()-5,))+12*LN(INDEX(Dati1!J:J,Info!$C$11+ROW()-4,))-3*LN(INDEX(Dati1!J:J,Info!$C$11+ROW()-3,)))/35</f>
        <v>-0.3997839084962527</v>
      </c>
      <c r="K12" s="7">
        <f>(-3*LN(INDEX(Dati1!K:K,Info!$C$11+ROW()-7,))+12*LN(INDEX(Dati1!K:K,Info!$C$11+ROW()-6,))+17*LN(INDEX(Dati1!K:K,Info!$C$11+ROW()-5,))+12*LN(INDEX(Dati1!K:K,Info!$C$11+ROW()-4,))-3*LN(INDEX(Dati1!K:K,Info!$C$11+ROW()-3,)))/35</f>
        <v>0.22082649484173264</v>
      </c>
    </row>
    <row r="13" spans="1:11" ht="15.75">
      <c r="A13" s="8">
        <f>INDEX(Dati1!A:A,Info!$C$11+ROW()-5,)</f>
        <v>1998</v>
      </c>
      <c r="B13" s="7">
        <f>(-3*LN(INDEX(Dati1!B:B,Info!$C$11+ROW()-7,))+12*LN(INDEX(Dati1!B:B,Info!$C$11+ROW()-6,))+17*LN(INDEX(Dati1!B:B,Info!$C$11+ROW()-5,))+12*LN(INDEX(Dati1!B:B,Info!$C$11+ROW()-4,))-3*LN(INDEX(Dati1!B:B,Info!$C$11+ROW()-3,)))/35</f>
        <v>-0.27745953716167054</v>
      </c>
      <c r="C13" s="7">
        <f>(-3*LN(INDEX(Dati1!C:C,Info!$C$11+ROW()-7,))+12*LN(INDEX(Dati1!C:C,Info!$C$11+ROW()-6,))+17*LN(INDEX(Dati1!C:C,Info!$C$11+ROW()-5,))+12*LN(INDEX(Dati1!C:C,Info!$C$11+ROW()-4,))-3*LN(INDEX(Dati1!C:C,Info!$C$11+ROW()-3,)))/35</f>
        <v>-0.18023200003160683</v>
      </c>
      <c r="D13" s="7">
        <f>(-3*LN(INDEX(Dati1!D:D,Info!$C$11+ROW()-7,))+12*LN(INDEX(Dati1!D:D,Info!$C$11+ROW()-6,))+17*LN(INDEX(Dati1!D:D,Info!$C$11+ROW()-5,))+12*LN(INDEX(Dati1!D:D,Info!$C$11+ROW()-4,))-3*LN(INDEX(Dati1!D:D,Info!$C$11+ROW()-3,)))/35</f>
        <v>0.3787001527388839</v>
      </c>
      <c r="E13" s="7">
        <f>(-3*LN(INDEX(Dati1!E:E,Info!$C$11+ROW()-7,))+12*LN(INDEX(Dati1!E:E,Info!$C$11+ROW()-6,))+17*LN(INDEX(Dati1!E:E,Info!$C$11+ROW()-5,))+12*LN(INDEX(Dati1!E:E,Info!$C$11+ROW()-4,))-3*LN(INDEX(Dati1!E:E,Info!$C$11+ROW()-3,)))/35</f>
        <v>-0.29581834440285115</v>
      </c>
      <c r="F13" s="7">
        <f>(-3*LN(INDEX(Dati1!F:F,Info!$C$11+ROW()-7,))+12*LN(INDEX(Dati1!F:F,Info!$C$11+ROW()-6,))+17*LN(INDEX(Dati1!F:F,Info!$C$11+ROW()-5,))+12*LN(INDEX(Dati1!F:F,Info!$C$11+ROW()-4,))-3*LN(INDEX(Dati1!F:F,Info!$C$11+ROW()-3,)))/35</f>
        <v>0.6422169670515071</v>
      </c>
      <c r="G13" s="7">
        <f>(-3*LN(INDEX(Dati1!G:G,Info!$C$11+ROW()-7,))+12*LN(INDEX(Dati1!G:G,Info!$C$11+ROW()-6,))+17*LN(INDEX(Dati1!G:G,Info!$C$11+ROW()-5,))+12*LN(INDEX(Dati1!G:G,Info!$C$11+ROW()-4,))-3*LN(INDEX(Dati1!G:G,Info!$C$11+ROW()-3,)))/35</f>
        <v>-0.5070970294597466</v>
      </c>
      <c r="H13" s="7">
        <f>(-3*LN(INDEX(Dati1!H:H,Info!$C$11+ROW()-7,))+12*LN(INDEX(Dati1!H:H,Info!$C$11+ROW()-6,))+17*LN(INDEX(Dati1!H:H,Info!$C$11+ROW()-5,))+12*LN(INDEX(Dati1!H:H,Info!$C$11+ROW()-4,))-3*LN(INDEX(Dati1!H:H,Info!$C$11+ROW()-3,)))/35</f>
        <v>-0.4413539486728307</v>
      </c>
      <c r="I13" s="7">
        <f>(-3*LN(INDEX(Dati1!I:I,Info!$C$11+ROW()-7,))+12*LN(INDEX(Dati1!I:I,Info!$C$11+ROW()-6,))+17*LN(INDEX(Dati1!I:I,Info!$C$11+ROW()-5,))+12*LN(INDEX(Dati1!I:I,Info!$C$11+ROW()-4,))-3*LN(INDEX(Dati1!I:I,Info!$C$11+ROW()-3,)))/35</f>
        <v>0.12924325821300228</v>
      </c>
      <c r="J13" s="7">
        <f>(-3*LN(INDEX(Dati1!J:J,Info!$C$11+ROW()-7,))+12*LN(INDEX(Dati1!J:J,Info!$C$11+ROW()-6,))+17*LN(INDEX(Dati1!J:J,Info!$C$11+ROW()-5,))+12*LN(INDEX(Dati1!J:J,Info!$C$11+ROW()-4,))-3*LN(INDEX(Dati1!J:J,Info!$C$11+ROW()-3,)))/35</f>
        <v>-0.08555954426289179</v>
      </c>
      <c r="K13" s="7">
        <f>(-3*LN(INDEX(Dati1!K:K,Info!$C$11+ROW()-7,))+12*LN(INDEX(Dati1!K:K,Info!$C$11+ROW()-6,))+17*LN(INDEX(Dati1!K:K,Info!$C$11+ROW()-5,))+12*LN(INDEX(Dati1!K:K,Info!$C$11+ROW()-4,))-3*LN(INDEX(Dati1!K:K,Info!$C$11+ROW()-3,)))/35</f>
        <v>0.22010368891852053</v>
      </c>
    </row>
    <row r="14" spans="1:11" ht="15.75">
      <c r="A14" s="8">
        <f>INDEX(Dati1!A:A,Info!$C$11+ROW()-5,)</f>
        <v>1997</v>
      </c>
      <c r="B14" s="7">
        <f>(-3*LN(INDEX(Dati1!B:B,Info!$C$11+ROW()-7,))+12*LN(INDEX(Dati1!B:B,Info!$C$11+ROW()-6,))+17*LN(INDEX(Dati1!B:B,Info!$C$11+ROW()-5,))+12*LN(INDEX(Dati1!B:B,Info!$C$11+ROW()-4,))-3*LN(INDEX(Dati1!B:B,Info!$C$11+ROW()-3,)))/35</f>
        <v>-0.2019342927312423</v>
      </c>
      <c r="C14" s="7">
        <f>(-3*LN(INDEX(Dati1!C:C,Info!$C$11+ROW()-7,))+12*LN(INDEX(Dati1!C:C,Info!$C$11+ROW()-6,))+17*LN(INDEX(Dati1!C:C,Info!$C$11+ROW()-5,))+12*LN(INDEX(Dati1!C:C,Info!$C$11+ROW()-4,))-3*LN(INDEX(Dati1!C:C,Info!$C$11+ROW()-3,)))/35</f>
        <v>-0.10044534248642879</v>
      </c>
      <c r="D14" s="7">
        <f>(-3*LN(INDEX(Dati1!D:D,Info!$C$11+ROW()-7,))+12*LN(INDEX(Dati1!D:D,Info!$C$11+ROW()-6,))+17*LN(INDEX(Dati1!D:D,Info!$C$11+ROW()-5,))+12*LN(INDEX(Dati1!D:D,Info!$C$11+ROW()-4,))-3*LN(INDEX(Dati1!D:D,Info!$C$11+ROW()-3,)))/35</f>
        <v>0.5444227989371198</v>
      </c>
      <c r="E14" s="7">
        <f>(-3*LN(INDEX(Dati1!E:E,Info!$C$11+ROW()-7,))+12*LN(INDEX(Dati1!E:E,Info!$C$11+ROW()-6,))+17*LN(INDEX(Dati1!E:E,Info!$C$11+ROW()-5,))+12*LN(INDEX(Dati1!E:E,Info!$C$11+ROW()-4,))-3*LN(INDEX(Dati1!E:E,Info!$C$11+ROW()-3,)))/35</f>
        <v>-0.04196261559052132</v>
      </c>
      <c r="F14" s="7">
        <f>(-3*LN(INDEX(Dati1!F:F,Info!$C$11+ROW()-7,))+12*LN(INDEX(Dati1!F:F,Info!$C$11+ROW()-6,))+17*LN(INDEX(Dati1!F:F,Info!$C$11+ROW()-5,))+12*LN(INDEX(Dati1!F:F,Info!$C$11+ROW()-4,))-3*LN(INDEX(Dati1!F:F,Info!$C$11+ROW()-3,)))/35</f>
        <v>0.6028864259390742</v>
      </c>
      <c r="G14" s="7">
        <f>(-3*LN(INDEX(Dati1!G:G,Info!$C$11+ROW()-7,))+12*LN(INDEX(Dati1!G:G,Info!$C$11+ROW()-6,))+17*LN(INDEX(Dati1!G:G,Info!$C$11+ROW()-5,))+12*LN(INDEX(Dati1!G:G,Info!$C$11+ROW()-4,))-3*LN(INDEX(Dati1!G:G,Info!$C$11+ROW()-3,)))/35</f>
        <v>-0.5367711413367938</v>
      </c>
      <c r="H14" s="7">
        <f>(-3*LN(INDEX(Dati1!H:H,Info!$C$11+ROW()-7,))+12*LN(INDEX(Dati1!H:H,Info!$C$11+ROW()-6,))+17*LN(INDEX(Dati1!H:H,Info!$C$11+ROW()-5,))+12*LN(INDEX(Dati1!H:H,Info!$C$11+ROW()-4,))-3*LN(INDEX(Dati1!H:H,Info!$C$11+ROW()-3,)))/35</f>
        <v>-0.5132816210634186</v>
      </c>
      <c r="I14" s="7">
        <f>(-3*LN(INDEX(Dati1!I:I,Info!$C$11+ROW()-7,))+12*LN(INDEX(Dati1!I:I,Info!$C$11+ROW()-6,))+17*LN(INDEX(Dati1!I:I,Info!$C$11+ROW()-5,))+12*LN(INDEX(Dati1!I:I,Info!$C$11+ROW()-4,))-3*LN(INDEX(Dati1!I:I,Info!$C$11+ROW()-3,)))/35</f>
        <v>0.2627674547399485</v>
      </c>
      <c r="J14" s="7">
        <f>(-3*LN(INDEX(Dati1!J:J,Info!$C$11+ROW()-7,))+12*LN(INDEX(Dati1!J:J,Info!$C$11+ROW()-6,))+17*LN(INDEX(Dati1!J:J,Info!$C$11+ROW()-5,))+12*LN(INDEX(Dati1!J:J,Info!$C$11+ROW()-4,))-3*LN(INDEX(Dati1!J:J,Info!$C$11+ROW()-3,)))/35</f>
        <v>0.283675781822023</v>
      </c>
      <c r="K14" s="7">
        <f>(-3*LN(INDEX(Dati1!K:K,Info!$C$11+ROW()-7,))+12*LN(INDEX(Dati1!K:K,Info!$C$11+ROW()-6,))+17*LN(INDEX(Dati1!K:K,Info!$C$11+ROW()-5,))+12*LN(INDEX(Dati1!K:K,Info!$C$11+ROW()-4,))-3*LN(INDEX(Dati1!K:K,Info!$C$11+ROW()-3,)))/35</f>
        <v>0.24408232100270752</v>
      </c>
    </row>
    <row r="15" spans="1:11" ht="15.75">
      <c r="A15" s="8">
        <f>INDEX(Dati1!A:A,Info!$C$11+ROW()-5,)</f>
        <v>1996</v>
      </c>
      <c r="B15" s="7">
        <f>(-3*LN(INDEX(Dati1!B:B,Info!$C$11+ROW()-7,))+12*LN(INDEX(Dati1!B:B,Info!$C$11+ROW()-6,))+17*LN(INDEX(Dati1!B:B,Info!$C$11+ROW()-5,))+12*LN(INDEX(Dati1!B:B,Info!$C$11+ROW()-4,))-3*LN(INDEX(Dati1!B:B,Info!$C$11+ROW()-3,)))/35</f>
        <v>0.04515881642618056</v>
      </c>
      <c r="C15" s="7">
        <f>(-3*LN(INDEX(Dati1!C:C,Info!$C$11+ROW()-7,))+12*LN(INDEX(Dati1!C:C,Info!$C$11+ROW()-6,))+17*LN(INDEX(Dati1!C:C,Info!$C$11+ROW()-5,))+12*LN(INDEX(Dati1!C:C,Info!$C$11+ROW()-4,))-3*LN(INDEX(Dati1!C:C,Info!$C$11+ROW()-3,)))/35</f>
        <v>0.12524528139327692</v>
      </c>
      <c r="D15" s="7">
        <f>(-3*LN(INDEX(Dati1!D:D,Info!$C$11+ROW()-7,))+12*LN(INDEX(Dati1!D:D,Info!$C$11+ROW()-6,))+17*LN(INDEX(Dati1!D:D,Info!$C$11+ROW()-5,))+12*LN(INDEX(Dati1!D:D,Info!$C$11+ROW()-4,))-3*LN(INDEX(Dati1!D:D,Info!$C$11+ROW()-3,)))/35</f>
        <v>0.7083104606292644</v>
      </c>
      <c r="E15" s="7">
        <f>(-3*LN(INDEX(Dati1!E:E,Info!$C$11+ROW()-7,))+12*LN(INDEX(Dati1!E:E,Info!$C$11+ROW()-6,))+17*LN(INDEX(Dati1!E:E,Info!$C$11+ROW()-5,))+12*LN(INDEX(Dati1!E:E,Info!$C$11+ROW()-4,))-3*LN(INDEX(Dati1!E:E,Info!$C$11+ROW()-3,)))/35</f>
        <v>0.13019294963865638</v>
      </c>
      <c r="F15" s="7">
        <f>(-3*LN(INDEX(Dati1!F:F,Info!$C$11+ROW()-7,))+12*LN(INDEX(Dati1!F:F,Info!$C$11+ROW()-6,))+17*LN(INDEX(Dati1!F:F,Info!$C$11+ROW()-5,))+12*LN(INDEX(Dati1!F:F,Info!$C$11+ROW()-4,))-3*LN(INDEX(Dati1!F:F,Info!$C$11+ROW()-3,)))/35</f>
        <v>0.6377183268591085</v>
      </c>
      <c r="G15" s="7">
        <f>(-3*LN(INDEX(Dati1!G:G,Info!$C$11+ROW()-7,))+12*LN(INDEX(Dati1!G:G,Info!$C$11+ROW()-6,))+17*LN(INDEX(Dati1!G:G,Info!$C$11+ROW()-5,))+12*LN(INDEX(Dati1!G:G,Info!$C$11+ROW()-4,))-3*LN(INDEX(Dati1!G:G,Info!$C$11+ROW()-3,)))/35</f>
        <v>-0.31766050533239426</v>
      </c>
      <c r="H15" s="7">
        <f>(-3*LN(INDEX(Dati1!H:H,Info!$C$11+ROW()-7,))+12*LN(INDEX(Dati1!H:H,Info!$C$11+ROW()-6,))+17*LN(INDEX(Dati1!H:H,Info!$C$11+ROW()-5,))+12*LN(INDEX(Dati1!H:H,Info!$C$11+ROW()-4,))-3*LN(INDEX(Dati1!H:H,Info!$C$11+ROW()-3,)))/35</f>
        <v>-0.24752518518931105</v>
      </c>
      <c r="I15" s="7">
        <f>(-3*LN(INDEX(Dati1!I:I,Info!$C$11+ROW()-7,))+12*LN(INDEX(Dati1!I:I,Info!$C$11+ROW()-6,))+17*LN(INDEX(Dati1!I:I,Info!$C$11+ROW()-5,))+12*LN(INDEX(Dati1!I:I,Info!$C$11+ROW()-4,))-3*LN(INDEX(Dati1!I:I,Info!$C$11+ROW()-3,)))/35</f>
        <v>0.4194946393409631</v>
      </c>
      <c r="J15" s="7">
        <f>(-3*LN(INDEX(Dati1!J:J,Info!$C$11+ROW()-7,))+12*LN(INDEX(Dati1!J:J,Info!$C$11+ROW()-6,))+17*LN(INDEX(Dati1!J:J,Info!$C$11+ROW()-5,))+12*LN(INDEX(Dati1!J:J,Info!$C$11+ROW()-4,))-3*LN(INDEX(Dati1!J:J,Info!$C$11+ROW()-3,)))/35</f>
        <v>0.46552215370735944</v>
      </c>
      <c r="K15" s="7">
        <f>(-3*LN(INDEX(Dati1!K:K,Info!$C$11+ROW()-7,))+12*LN(INDEX(Dati1!K:K,Info!$C$11+ROW()-6,))+17*LN(INDEX(Dati1!K:K,Info!$C$11+ROW()-5,))+12*LN(INDEX(Dati1!K:K,Info!$C$11+ROW()-4,))-3*LN(INDEX(Dati1!K:K,Info!$C$11+ROW()-3,)))/35</f>
        <v>0.46322818735307225</v>
      </c>
    </row>
    <row r="16" spans="1:11" ht="15.75">
      <c r="A16" s="8">
        <f>INDEX(Dati1!A:A,Info!$C$11+ROW()-5,)</f>
        <v>1995</v>
      </c>
      <c r="B16" s="7">
        <f>(-3*LN(INDEX(Dati1!B:B,Info!$C$11+ROW()-7,))+12*LN(INDEX(Dati1!B:B,Info!$C$11+ROW()-6,))+17*LN(INDEX(Dati1!B:B,Info!$C$11+ROW()-5,))+12*LN(INDEX(Dati1!B:B,Info!$C$11+ROW()-4,))-3*LN(INDEX(Dati1!B:B,Info!$C$11+ROW()-3,)))/35</f>
        <v>-0.02590616506273082</v>
      </c>
      <c r="C16" s="7">
        <f>(-3*LN(INDEX(Dati1!C:C,Info!$C$11+ROW()-7,))+12*LN(INDEX(Dati1!C:C,Info!$C$11+ROW()-6,))+17*LN(INDEX(Dati1!C:C,Info!$C$11+ROW()-5,))+12*LN(INDEX(Dati1!C:C,Info!$C$11+ROW()-4,))-3*LN(INDEX(Dati1!C:C,Info!$C$11+ROW()-3,)))/35</f>
        <v>0.22286175000711253</v>
      </c>
      <c r="D16" s="7">
        <f>(-3*LN(INDEX(Dati1!D:D,Info!$C$11+ROW()-7,))+12*LN(INDEX(Dati1!D:D,Info!$C$11+ROW()-6,))+17*LN(INDEX(Dati1!D:D,Info!$C$11+ROW()-5,))+12*LN(INDEX(Dati1!D:D,Info!$C$11+ROW()-4,))-3*LN(INDEX(Dati1!D:D,Info!$C$11+ROW()-3,)))/35</f>
        <v>0.723861156754915</v>
      </c>
      <c r="E16" s="7">
        <f>(-3*LN(INDEX(Dati1!E:E,Info!$C$11+ROW()-7,))+12*LN(INDEX(Dati1!E:E,Info!$C$11+ROW()-6,))+17*LN(INDEX(Dati1!E:E,Info!$C$11+ROW()-5,))+12*LN(INDEX(Dati1!E:E,Info!$C$11+ROW()-4,))-3*LN(INDEX(Dati1!E:E,Info!$C$11+ROW()-3,)))/35</f>
        <v>-0.016310459082443787</v>
      </c>
      <c r="F16" s="7">
        <f>(-3*LN(INDEX(Dati1!F:F,Info!$C$11+ROW()-7,))+12*LN(INDEX(Dati1!F:F,Info!$C$11+ROW()-6,))+17*LN(INDEX(Dati1!F:F,Info!$C$11+ROW()-5,))+12*LN(INDEX(Dati1!F:F,Info!$C$11+ROW()-4,))-3*LN(INDEX(Dati1!F:F,Info!$C$11+ROW()-3,)))/35</f>
        <v>0.5059293820288899</v>
      </c>
      <c r="G16" s="7">
        <f>(-3*LN(INDEX(Dati1!G:G,Info!$C$11+ROW()-7,))+12*LN(INDEX(Dati1!G:G,Info!$C$11+ROW()-6,))+17*LN(INDEX(Dati1!G:G,Info!$C$11+ROW()-5,))+12*LN(INDEX(Dati1!G:G,Info!$C$11+ROW()-4,))-3*LN(INDEX(Dati1!G:G,Info!$C$11+ROW()-3,)))/35</f>
        <v>-0.312391252702781</v>
      </c>
      <c r="H16" s="7">
        <f>(-3*LN(INDEX(Dati1!H:H,Info!$C$11+ROW()-7,))+12*LN(INDEX(Dati1!H:H,Info!$C$11+ROW()-6,))+17*LN(INDEX(Dati1!H:H,Info!$C$11+ROW()-5,))+12*LN(INDEX(Dati1!H:H,Info!$C$11+ROW()-4,))-3*LN(INDEX(Dati1!H:H,Info!$C$11+ROW()-3,)))/35</f>
        <v>0.12762163684730068</v>
      </c>
      <c r="I16" s="7">
        <f>(-3*LN(INDEX(Dati1!I:I,Info!$C$11+ROW()-7,))+12*LN(INDEX(Dati1!I:I,Info!$C$11+ROW()-6,))+17*LN(INDEX(Dati1!I:I,Info!$C$11+ROW()-5,))+12*LN(INDEX(Dati1!I:I,Info!$C$11+ROW()-4,))-3*LN(INDEX(Dati1!I:I,Info!$C$11+ROW()-3,)))/35</f>
        <v>0.43722108899931034</v>
      </c>
      <c r="J16" s="7">
        <f>(-3*LN(INDEX(Dati1!J:J,Info!$C$11+ROW()-7,))+12*LN(INDEX(Dati1!J:J,Info!$C$11+ROW()-6,))+17*LN(INDEX(Dati1!J:J,Info!$C$11+ROW()-5,))+12*LN(INDEX(Dati1!J:J,Info!$C$11+ROW()-4,))-3*LN(INDEX(Dati1!J:J,Info!$C$11+ROW()-3,)))/35</f>
        <v>0.33990698449319434</v>
      </c>
      <c r="K16" s="7">
        <f>(-3*LN(INDEX(Dati1!K:K,Info!$C$11+ROW()-7,))+12*LN(INDEX(Dati1!K:K,Info!$C$11+ROW()-6,))+17*LN(INDEX(Dati1!K:K,Info!$C$11+ROW()-5,))+12*LN(INDEX(Dati1!K:K,Info!$C$11+ROW()-4,))-3*LN(INDEX(Dati1!K:K,Info!$C$11+ROW()-3,)))/35</f>
        <v>0.4576233549003892</v>
      </c>
    </row>
    <row r="17" spans="1:11" ht="15.75">
      <c r="A17" s="8">
        <f>INDEX(Dati1!A:A,Info!$C$11+ROW()-5,)</f>
        <v>1994</v>
      </c>
      <c r="B17" s="7">
        <f>(-3*LN(INDEX(Dati1!B:B,Info!$C$11+ROW()-7,))+12*LN(INDEX(Dati1!B:B,Info!$C$11+ROW()-6,))+17*LN(INDEX(Dati1!B:B,Info!$C$11+ROW()-5,))+12*LN(INDEX(Dati1!B:B,Info!$C$11+ROW()-4,))-3*LN(INDEX(Dati1!B:B,Info!$C$11+ROW()-3,)))/35</f>
        <v>-0.14548309645552351</v>
      </c>
      <c r="C17" s="7">
        <f>(-3*LN(INDEX(Dati1!C:C,Info!$C$11+ROW()-7,))+12*LN(INDEX(Dati1!C:C,Info!$C$11+ROW()-6,))+17*LN(INDEX(Dati1!C:C,Info!$C$11+ROW()-5,))+12*LN(INDEX(Dati1!C:C,Info!$C$11+ROW()-4,))-3*LN(INDEX(Dati1!C:C,Info!$C$11+ROW()-3,)))/35</f>
        <v>0.3028954893319055</v>
      </c>
      <c r="D17" s="7">
        <f>(-3*LN(INDEX(Dati1!D:D,Info!$C$11+ROW()-7,))+12*LN(INDEX(Dati1!D:D,Info!$C$11+ROW()-6,))+17*LN(INDEX(Dati1!D:D,Info!$C$11+ROW()-5,))+12*LN(INDEX(Dati1!D:D,Info!$C$11+ROW()-4,))-3*LN(INDEX(Dati1!D:D,Info!$C$11+ROW()-3,)))/35</f>
        <v>0.8167167818140413</v>
      </c>
      <c r="E17" s="7">
        <f>(-3*LN(INDEX(Dati1!E:E,Info!$C$11+ROW()-7,))+12*LN(INDEX(Dati1!E:E,Info!$C$11+ROW()-6,))+17*LN(INDEX(Dati1!E:E,Info!$C$11+ROW()-5,))+12*LN(INDEX(Dati1!E:E,Info!$C$11+ROW()-4,))-3*LN(INDEX(Dati1!E:E,Info!$C$11+ROW()-3,)))/35</f>
        <v>-0.1862975953153282</v>
      </c>
      <c r="F17" s="7">
        <f>(-3*LN(INDEX(Dati1!F:F,Info!$C$11+ROW()-7,))+12*LN(INDEX(Dati1!F:F,Info!$C$11+ROW()-6,))+17*LN(INDEX(Dati1!F:F,Info!$C$11+ROW()-5,))+12*LN(INDEX(Dati1!F:F,Info!$C$11+ROW()-4,))-3*LN(INDEX(Dati1!F:F,Info!$C$11+ROW()-3,)))/35</f>
        <v>0.4500261579481052</v>
      </c>
      <c r="G17" s="7">
        <f>(-3*LN(INDEX(Dati1!G:G,Info!$C$11+ROW()-7,))+12*LN(INDEX(Dati1!G:G,Info!$C$11+ROW()-6,))+17*LN(INDEX(Dati1!G:G,Info!$C$11+ROW()-5,))+12*LN(INDEX(Dati1!G:G,Info!$C$11+ROW()-4,))-3*LN(INDEX(Dati1!G:G,Info!$C$11+ROW()-3,)))/35</f>
        <v>-0.3966877281476853</v>
      </c>
      <c r="H17" s="7">
        <f>(-3*LN(INDEX(Dati1!H:H,Info!$C$11+ROW()-7,))+12*LN(INDEX(Dati1!H:H,Info!$C$11+ROW()-6,))+17*LN(INDEX(Dati1!H:H,Info!$C$11+ROW()-5,))+12*LN(INDEX(Dati1!H:H,Info!$C$11+ROW()-4,))-3*LN(INDEX(Dati1!H:H,Info!$C$11+ROW()-3,)))/35</f>
        <v>0.4697599851872874</v>
      </c>
      <c r="I17" s="7">
        <f>(-3*LN(INDEX(Dati1!I:I,Info!$C$11+ROW()-7,))+12*LN(INDEX(Dati1!I:I,Info!$C$11+ROW()-6,))+17*LN(INDEX(Dati1!I:I,Info!$C$11+ROW()-5,))+12*LN(INDEX(Dati1!I:I,Info!$C$11+ROW()-4,))-3*LN(INDEX(Dati1!I:I,Info!$C$11+ROW()-3,)))/35</f>
        <v>0.6253568645395533</v>
      </c>
      <c r="J17" s="7">
        <f>(-3*LN(INDEX(Dati1!J:J,Info!$C$11+ROW()-7,))+12*LN(INDEX(Dati1!J:J,Info!$C$11+ROW()-6,))+17*LN(INDEX(Dati1!J:J,Info!$C$11+ROW()-5,))+12*LN(INDEX(Dati1!J:J,Info!$C$11+ROW()-4,))-3*LN(INDEX(Dati1!J:J,Info!$C$11+ROW()-3,)))/35</f>
        <v>0.2825716607167024</v>
      </c>
      <c r="K17" s="7">
        <f>(-3*LN(INDEX(Dati1!K:K,Info!$C$11+ROW()-7,))+12*LN(INDEX(Dati1!K:K,Info!$C$11+ROW()-6,))+17*LN(INDEX(Dati1!K:K,Info!$C$11+ROW()-5,))+12*LN(INDEX(Dati1!K:K,Info!$C$11+ROW()-4,))-3*LN(INDEX(Dati1!K:K,Info!$C$11+ROW()-3,)))/35</f>
        <v>0.4912051819860129</v>
      </c>
    </row>
    <row r="18" spans="1:11" ht="15.75">
      <c r="A18" s="8">
        <f>INDEX(Dati1!A:A,Info!$C$11+ROW()-5,)</f>
        <v>1993</v>
      </c>
      <c r="B18" s="7">
        <f>(-3*LN(INDEX(Dati1!B:B,Info!$C$11+ROW()-7,))+12*LN(INDEX(Dati1!B:B,Info!$C$11+ROW()-6,))+17*LN(INDEX(Dati1!B:B,Info!$C$11+ROW()-5,))+12*LN(INDEX(Dati1!B:B,Info!$C$11+ROW()-4,))-3*LN(INDEX(Dati1!B:B,Info!$C$11+ROW()-3,)))/35</f>
        <v>-0.25276160971758876</v>
      </c>
      <c r="C18" s="7">
        <f>(-3*LN(INDEX(Dati1!C:C,Info!$C$11+ROW()-7,))+12*LN(INDEX(Dati1!C:C,Info!$C$11+ROW()-6,))+17*LN(INDEX(Dati1!C:C,Info!$C$11+ROW()-5,))+12*LN(INDEX(Dati1!C:C,Info!$C$11+ROW()-4,))-3*LN(INDEX(Dati1!C:C,Info!$C$11+ROW()-3,)))/35</f>
        <v>0.401586397359402</v>
      </c>
      <c r="D18" s="7">
        <f>(-3*LN(INDEX(Dati1!D:D,Info!$C$11+ROW()-7,))+12*LN(INDEX(Dati1!D:D,Info!$C$11+ROW()-6,))+17*LN(INDEX(Dati1!D:D,Info!$C$11+ROW()-5,))+12*LN(INDEX(Dati1!D:D,Info!$C$11+ROW()-4,))-3*LN(INDEX(Dati1!D:D,Info!$C$11+ROW()-3,)))/35</f>
        <v>0.9195370545834083</v>
      </c>
      <c r="E18" s="7">
        <f>(-3*LN(INDEX(Dati1!E:E,Info!$C$11+ROW()-7,))+12*LN(INDEX(Dati1!E:E,Info!$C$11+ROW()-6,))+17*LN(INDEX(Dati1!E:E,Info!$C$11+ROW()-5,))+12*LN(INDEX(Dati1!E:E,Info!$C$11+ROW()-4,))-3*LN(INDEX(Dati1!E:E,Info!$C$11+ROW()-3,)))/35</f>
        <v>-0.13137436957934823</v>
      </c>
      <c r="F18" s="7">
        <f>(-3*LN(INDEX(Dati1!F:F,Info!$C$11+ROW()-7,))+12*LN(INDEX(Dati1!F:F,Info!$C$11+ROW()-6,))+17*LN(INDEX(Dati1!F:F,Info!$C$11+ROW()-5,))+12*LN(INDEX(Dati1!F:F,Info!$C$11+ROW()-4,))-3*LN(INDEX(Dati1!F:F,Info!$C$11+ROW()-3,)))/35</f>
        <v>0.5152261587542825</v>
      </c>
      <c r="G18" s="7">
        <f>(-3*LN(INDEX(Dati1!G:G,Info!$C$11+ROW()-7,))+12*LN(INDEX(Dati1!G:G,Info!$C$11+ROW()-6,))+17*LN(INDEX(Dati1!G:G,Info!$C$11+ROW()-5,))+12*LN(INDEX(Dati1!G:G,Info!$C$11+ROW()-4,))-3*LN(INDEX(Dati1!G:G,Info!$C$11+ROW()-3,)))/35</f>
        <v>-0.5431039484509175</v>
      </c>
      <c r="H18" s="7">
        <f>(-3*LN(INDEX(Dati1!H:H,Info!$C$11+ROW()-7,))+12*LN(INDEX(Dati1!H:H,Info!$C$11+ROW()-6,))+17*LN(INDEX(Dati1!H:H,Info!$C$11+ROW()-5,))+12*LN(INDEX(Dati1!H:H,Info!$C$11+ROW()-4,))-3*LN(INDEX(Dati1!H:H,Info!$C$11+ROW()-3,)))/35</f>
        <v>0.5404465461527845</v>
      </c>
      <c r="I18" s="7">
        <f>(-3*LN(INDEX(Dati1!I:I,Info!$C$11+ROW()-7,))+12*LN(INDEX(Dati1!I:I,Info!$C$11+ROW()-6,))+17*LN(INDEX(Dati1!I:I,Info!$C$11+ROW()-5,))+12*LN(INDEX(Dati1!I:I,Info!$C$11+ROW()-4,))-3*LN(INDEX(Dati1!I:I,Info!$C$11+ROW()-3,)))/35</f>
        <v>0.8250165109050814</v>
      </c>
      <c r="J18" s="7">
        <f>(-3*LN(INDEX(Dati1!J:J,Info!$C$11+ROW()-7,))+12*LN(INDEX(Dati1!J:J,Info!$C$11+ROW()-6,))+17*LN(INDEX(Dati1!J:J,Info!$C$11+ROW()-5,))+12*LN(INDEX(Dati1!J:J,Info!$C$11+ROW()-4,))-3*LN(INDEX(Dati1!J:J,Info!$C$11+ROW()-3,)))/35</f>
        <v>0.3709180489809811</v>
      </c>
      <c r="K18" s="7">
        <f>(-3*LN(INDEX(Dati1!K:K,Info!$C$11+ROW()-7,))+12*LN(INDEX(Dati1!K:K,Info!$C$11+ROW()-6,))+17*LN(INDEX(Dati1!K:K,Info!$C$11+ROW()-5,))+12*LN(INDEX(Dati1!K:K,Info!$C$11+ROW()-4,))-3*LN(INDEX(Dati1!K:K,Info!$C$11+ROW()-3,)))/35</f>
        <v>0.5635893217108462</v>
      </c>
    </row>
    <row r="19" spans="1:11" ht="15.75">
      <c r="A19" s="8">
        <f>INDEX(Dati1!A:A,Info!$C$11+ROW()-5,)</f>
        <v>1992</v>
      </c>
      <c r="B19" s="7">
        <f>(-3*LN(INDEX(Dati1!B:B,Info!$C$11+ROW()-7,))+12*LN(INDEX(Dati1!B:B,Info!$C$11+ROW()-6,))+17*LN(INDEX(Dati1!B:B,Info!$C$11+ROW()-5,))+12*LN(INDEX(Dati1!B:B,Info!$C$11+ROW()-4,))-3*LN(INDEX(Dati1!B:B,Info!$C$11+ROW()-3,)))/35</f>
        <v>-0.155104894160227</v>
      </c>
      <c r="C19" s="7">
        <f>(-3*LN(INDEX(Dati1!C:C,Info!$C$11+ROW()-7,))+12*LN(INDEX(Dati1!C:C,Info!$C$11+ROW()-6,))+17*LN(INDEX(Dati1!C:C,Info!$C$11+ROW()-5,))+12*LN(INDEX(Dati1!C:C,Info!$C$11+ROW()-4,))-3*LN(INDEX(Dati1!C:C,Info!$C$11+ROW()-3,)))/35</f>
        <v>0.4851124514376459</v>
      </c>
      <c r="D19" s="7">
        <f>(-3*LN(INDEX(Dati1!D:D,Info!$C$11+ROW()-7,))+12*LN(INDEX(Dati1!D:D,Info!$C$11+ROW()-6,))+17*LN(INDEX(Dati1!D:D,Info!$C$11+ROW()-5,))+12*LN(INDEX(Dati1!D:D,Info!$C$11+ROW()-4,))-3*LN(INDEX(Dati1!D:D,Info!$C$11+ROW()-3,)))/35</f>
        <v>0.8230549417978527</v>
      </c>
      <c r="E19" s="7">
        <f>(-3*LN(INDEX(Dati1!E:E,Info!$C$11+ROW()-7,))+12*LN(INDEX(Dati1!E:E,Info!$C$11+ROW()-6,))+17*LN(INDEX(Dati1!E:E,Info!$C$11+ROW()-5,))+12*LN(INDEX(Dati1!E:E,Info!$C$11+ROW()-4,))-3*LN(INDEX(Dati1!E:E,Info!$C$11+ROW()-3,)))/35</f>
        <v>0.22576828022507733</v>
      </c>
      <c r="F19" s="7">
        <f>(-3*LN(INDEX(Dati1!F:F,Info!$C$11+ROW()-7,))+12*LN(INDEX(Dati1!F:F,Info!$C$11+ROW()-6,))+17*LN(INDEX(Dati1!F:F,Info!$C$11+ROW()-5,))+12*LN(INDEX(Dati1!F:F,Info!$C$11+ROW()-4,))-3*LN(INDEX(Dati1!F:F,Info!$C$11+ROW()-3,)))/35</f>
        <v>0.6739753150258705</v>
      </c>
      <c r="G19" s="7">
        <f>(-3*LN(INDEX(Dati1!G:G,Info!$C$11+ROW()-7,))+12*LN(INDEX(Dati1!G:G,Info!$C$11+ROW()-6,))+17*LN(INDEX(Dati1!G:G,Info!$C$11+ROW()-5,))+12*LN(INDEX(Dati1!G:G,Info!$C$11+ROW()-4,))-3*LN(INDEX(Dati1!G:G,Info!$C$11+ROW()-3,)))/35</f>
        <v>-0.28434353481651775</v>
      </c>
      <c r="H19" s="7">
        <f>(-3*LN(INDEX(Dati1!H:H,Info!$C$11+ROW()-7,))+12*LN(INDEX(Dati1!H:H,Info!$C$11+ROW()-6,))+17*LN(INDEX(Dati1!H:H,Info!$C$11+ROW()-5,))+12*LN(INDEX(Dati1!H:H,Info!$C$11+ROW()-4,))-3*LN(INDEX(Dati1!H:H,Info!$C$11+ROW()-3,)))/35</f>
        <v>0.49421920918979123</v>
      </c>
      <c r="I19" s="7">
        <f>(-3*LN(INDEX(Dati1!I:I,Info!$C$11+ROW()-7,))+12*LN(INDEX(Dati1!I:I,Info!$C$11+ROW()-6,))+17*LN(INDEX(Dati1!I:I,Info!$C$11+ROW()-5,))+12*LN(INDEX(Dati1!I:I,Info!$C$11+ROW()-4,))-3*LN(INDEX(Dati1!I:I,Info!$C$11+ROW()-3,)))/35</f>
        <v>1.0488942619005914</v>
      </c>
      <c r="J19" s="7">
        <f>(-3*LN(INDEX(Dati1!J:J,Info!$C$11+ROW()-7,))+12*LN(INDEX(Dati1!J:J,Info!$C$11+ROW()-6,))+17*LN(INDEX(Dati1!J:J,Info!$C$11+ROW()-5,))+12*LN(INDEX(Dati1!J:J,Info!$C$11+ROW()-4,))-3*LN(INDEX(Dati1!J:J,Info!$C$11+ROW()-3,)))/35</f>
        <v>0.5328068799798691</v>
      </c>
      <c r="K19" s="7">
        <f>(-3*LN(INDEX(Dati1!K:K,Info!$C$11+ROW()-7,))+12*LN(INDEX(Dati1!K:K,Info!$C$11+ROW()-6,))+17*LN(INDEX(Dati1!K:K,Info!$C$11+ROW()-5,))+12*LN(INDEX(Dati1!K:K,Info!$C$11+ROW()-4,))-3*LN(INDEX(Dati1!K:K,Info!$C$11+ROW()-3,)))/35</f>
        <v>0.6227746829867089</v>
      </c>
    </row>
    <row r="20" spans="1:11" ht="15.75">
      <c r="A20" s="8">
        <f>INDEX(Dati1!A:A,Info!$C$11+ROW()-5,)</f>
        <v>1991</v>
      </c>
      <c r="B20" s="7">
        <f>(-3*LN(INDEX(Dati1!B:B,Info!$C$11+ROW()-7,))+12*LN(INDEX(Dati1!B:B,Info!$C$11+ROW()-6,))+17*LN(INDEX(Dati1!B:B,Info!$C$11+ROW()-5,))+12*LN(INDEX(Dati1!B:B,Info!$C$11+ROW()-4,))-3*LN(INDEX(Dati1!B:B,Info!$C$11+ROW()-3,)))/35</f>
        <v>0.009748519289879578</v>
      </c>
      <c r="C20" s="7">
        <f>(-3*LN(INDEX(Dati1!C:C,Info!$C$11+ROW()-7,))+12*LN(INDEX(Dati1!C:C,Info!$C$11+ROW()-6,))+17*LN(INDEX(Dati1!C:C,Info!$C$11+ROW()-5,))+12*LN(INDEX(Dati1!C:C,Info!$C$11+ROW()-4,))-3*LN(INDEX(Dati1!C:C,Info!$C$11+ROW()-3,)))/35</f>
        <v>0.5227736956824341</v>
      </c>
      <c r="D20" s="7">
        <f>(-3*LN(INDEX(Dati1!D:D,Info!$C$11+ROW()-7,))+12*LN(INDEX(Dati1!D:D,Info!$C$11+ROW()-6,))+17*LN(INDEX(Dati1!D:D,Info!$C$11+ROW()-5,))+12*LN(INDEX(Dati1!D:D,Info!$C$11+ROW()-4,))-3*LN(INDEX(Dati1!D:D,Info!$C$11+ROW()-3,)))/35</f>
        <v>0.7211454638557621</v>
      </c>
      <c r="E20" s="7">
        <f>(-3*LN(INDEX(Dati1!E:E,Info!$C$11+ROW()-7,))+12*LN(INDEX(Dati1!E:E,Info!$C$11+ROW()-6,))+17*LN(INDEX(Dati1!E:E,Info!$C$11+ROW()-5,))+12*LN(INDEX(Dati1!E:E,Info!$C$11+ROW()-4,))-3*LN(INDEX(Dati1!E:E,Info!$C$11+ROW()-3,)))/35</f>
        <v>0.4371217840385144</v>
      </c>
      <c r="F20" s="7">
        <f>(-3*LN(INDEX(Dati1!F:F,Info!$C$11+ROW()-7,))+12*LN(INDEX(Dati1!F:F,Info!$C$11+ROW()-6,))+17*LN(INDEX(Dati1!F:F,Info!$C$11+ROW()-5,))+12*LN(INDEX(Dati1!F:F,Info!$C$11+ROW()-4,))-3*LN(INDEX(Dati1!F:F,Info!$C$11+ROW()-3,)))/35</f>
        <v>0.7408237639636466</v>
      </c>
      <c r="G20" s="7">
        <f>(-3*LN(INDEX(Dati1!G:G,Info!$C$11+ROW()-7,))+12*LN(INDEX(Dati1!G:G,Info!$C$11+ROW()-6,))+17*LN(INDEX(Dati1!G:G,Info!$C$11+ROW()-5,))+12*LN(INDEX(Dati1!G:G,Info!$C$11+ROW()-4,))-3*LN(INDEX(Dati1!G:G,Info!$C$11+ROW()-3,)))/35</f>
        <v>-0.19835426849060345</v>
      </c>
      <c r="H20" s="7">
        <f>(-3*LN(INDEX(Dati1!H:H,Info!$C$11+ROW()-7,))+12*LN(INDEX(Dati1!H:H,Info!$C$11+ROW()-6,))+17*LN(INDEX(Dati1!H:H,Info!$C$11+ROW()-5,))+12*LN(INDEX(Dati1!H:H,Info!$C$11+ROW()-4,))-3*LN(INDEX(Dati1!H:H,Info!$C$11+ROW()-3,)))/35</f>
        <v>0.44708204595367734</v>
      </c>
      <c r="I20" s="7">
        <f>(-3*LN(INDEX(Dati1!I:I,Info!$C$11+ROW()-7,))+12*LN(INDEX(Dati1!I:I,Info!$C$11+ROW()-6,))+17*LN(INDEX(Dati1!I:I,Info!$C$11+ROW()-5,))+12*LN(INDEX(Dati1!I:I,Info!$C$11+ROW()-4,))-3*LN(INDEX(Dati1!I:I,Info!$C$11+ROW()-3,)))/35</f>
        <v>1.2805207586022007</v>
      </c>
      <c r="J20" s="7">
        <f>(-3*LN(INDEX(Dati1!J:J,Info!$C$11+ROW()-7,))+12*LN(INDEX(Dati1!J:J,Info!$C$11+ROW()-6,))+17*LN(INDEX(Dati1!J:J,Info!$C$11+ROW()-5,))+12*LN(INDEX(Dati1!J:J,Info!$C$11+ROW()-4,))-3*LN(INDEX(Dati1!J:J,Info!$C$11+ROW()-3,)))/35</f>
        <v>0.5888289893391212</v>
      </c>
      <c r="K20" s="7">
        <f>(-3*LN(INDEX(Dati1!K:K,Info!$C$11+ROW()-7,))+12*LN(INDEX(Dati1!K:K,Info!$C$11+ROW()-6,))+17*LN(INDEX(Dati1!K:K,Info!$C$11+ROW()-5,))+12*LN(INDEX(Dati1!K:K,Info!$C$11+ROW()-4,))-3*LN(INDEX(Dati1!K:K,Info!$C$11+ROW()-3,)))/35</f>
        <v>0.7300709417024915</v>
      </c>
    </row>
    <row r="21" spans="1:11" ht="15.75">
      <c r="A21" s="8">
        <f>INDEX(Dati1!A:A,Info!$C$11+ROW()-5,)</f>
        <v>1990</v>
      </c>
      <c r="B21" s="7">
        <f>(-3*LN(INDEX(Dati1!B:B,Info!$C$11+ROW()-7,))+12*LN(INDEX(Dati1!B:B,Info!$C$11+ROW()-6,))+17*LN(INDEX(Dati1!B:B,Info!$C$11+ROW()-5,))+12*LN(INDEX(Dati1!B:B,Info!$C$11+ROW()-4,))-3*LN(INDEX(Dati1!B:B,Info!$C$11+ROW()-3,)))/35</f>
        <v>-0.04354531168842646</v>
      </c>
      <c r="C21" s="7">
        <f>(-3*LN(INDEX(Dati1!C:C,Info!$C$11+ROW()-7,))+12*LN(INDEX(Dati1!C:C,Info!$C$11+ROW()-6,))+17*LN(INDEX(Dati1!C:C,Info!$C$11+ROW()-5,))+12*LN(INDEX(Dati1!C:C,Info!$C$11+ROW()-4,))-3*LN(INDEX(Dati1!C:C,Info!$C$11+ROW()-3,)))/35</f>
        <v>0.502720362573054</v>
      </c>
      <c r="D21" s="7">
        <f>(-3*LN(INDEX(Dati1!D:D,Info!$C$11+ROW()-7,))+12*LN(INDEX(Dati1!D:D,Info!$C$11+ROW()-6,))+17*LN(INDEX(Dati1!D:D,Info!$C$11+ROW()-5,))+12*LN(INDEX(Dati1!D:D,Info!$C$11+ROW()-4,))-3*LN(INDEX(Dati1!D:D,Info!$C$11+ROW()-3,)))/35</f>
        <v>0.7564210647351252</v>
      </c>
      <c r="E21" s="7">
        <f>(-3*LN(INDEX(Dati1!E:E,Info!$C$11+ROW()-7,))+12*LN(INDEX(Dati1!E:E,Info!$C$11+ROW()-6,))+17*LN(INDEX(Dati1!E:E,Info!$C$11+ROW()-5,))+12*LN(INDEX(Dati1!E:E,Info!$C$11+ROW()-4,))-3*LN(INDEX(Dati1!E:E,Info!$C$11+ROW()-3,)))/35</f>
        <v>0.29691437351562583</v>
      </c>
      <c r="F21" s="7">
        <f>(-3*LN(INDEX(Dati1!F:F,Info!$C$11+ROW()-7,))+12*LN(INDEX(Dati1!F:F,Info!$C$11+ROW()-6,))+17*LN(INDEX(Dati1!F:F,Info!$C$11+ROW()-5,))+12*LN(INDEX(Dati1!F:F,Info!$C$11+ROW()-4,))-3*LN(INDEX(Dati1!F:F,Info!$C$11+ROW()-3,)))/35</f>
        <v>0.7393237447566481</v>
      </c>
      <c r="G21" s="7">
        <f>(-3*LN(INDEX(Dati1!G:G,Info!$C$11+ROW()-7,))+12*LN(INDEX(Dati1!G:G,Info!$C$11+ROW()-6,))+17*LN(INDEX(Dati1!G:G,Info!$C$11+ROW()-5,))+12*LN(INDEX(Dati1!G:G,Info!$C$11+ROW()-4,))-3*LN(INDEX(Dati1!G:G,Info!$C$11+ROW()-3,)))/35</f>
        <v>-0.5789084092604669</v>
      </c>
      <c r="H21" s="7">
        <f>(-3*LN(INDEX(Dati1!H:H,Info!$C$11+ROW()-7,))+12*LN(INDEX(Dati1!H:H,Info!$C$11+ROW()-6,))+17*LN(INDEX(Dati1!H:H,Info!$C$11+ROW()-5,))+12*LN(INDEX(Dati1!H:H,Info!$C$11+ROW()-4,))-3*LN(INDEX(Dati1!H:H,Info!$C$11+ROW()-3,)))/35</f>
        <v>0.3529494050271091</v>
      </c>
      <c r="I21" s="7">
        <f>(-3*LN(INDEX(Dati1!I:I,Info!$C$11+ROW()-7,))+12*LN(INDEX(Dati1!I:I,Info!$C$11+ROW()-6,))+17*LN(INDEX(Dati1!I:I,Info!$C$11+ROW()-5,))+12*LN(INDEX(Dati1!I:I,Info!$C$11+ROW()-4,))-3*LN(INDEX(Dati1!I:I,Info!$C$11+ROW()-3,)))/35</f>
        <v>1.4429642423446087</v>
      </c>
      <c r="J21" s="7">
        <f>(-3*LN(INDEX(Dati1!J:J,Info!$C$11+ROW()-7,))+12*LN(INDEX(Dati1!J:J,Info!$C$11+ROW()-6,))+17*LN(INDEX(Dati1!J:J,Info!$C$11+ROW()-5,))+12*LN(INDEX(Dati1!J:J,Info!$C$11+ROW()-4,))-3*LN(INDEX(Dati1!J:J,Info!$C$11+ROW()-3,)))/35</f>
        <v>0.5415833334240115</v>
      </c>
      <c r="K21" s="7">
        <f>(-3*LN(INDEX(Dati1!K:K,Info!$C$11+ROW()-7,))+12*LN(INDEX(Dati1!K:K,Info!$C$11+ROW()-6,))+17*LN(INDEX(Dati1!K:K,Info!$C$11+ROW()-5,))+12*LN(INDEX(Dati1!K:K,Info!$C$11+ROW()-4,))-3*LN(INDEX(Dati1!K:K,Info!$C$11+ROW()-3,)))/35</f>
        <v>0.7753578865133609</v>
      </c>
    </row>
    <row r="22" spans="1:11" ht="15.75">
      <c r="A22" s="8">
        <f>INDEX(Dati1!A:A,Info!$C$11+ROW()-5,)</f>
        <v>1989</v>
      </c>
      <c r="B22" s="7">
        <f>(-3*LN(INDEX(Dati1!B:B,Info!$C$11+ROW()-7,))+12*LN(INDEX(Dati1!B:B,Info!$C$11+ROW()-6,))+17*LN(INDEX(Dati1!B:B,Info!$C$11+ROW()-5,))+12*LN(INDEX(Dati1!B:B,Info!$C$11+ROW()-4,))-3*LN(INDEX(Dati1!B:B,Info!$C$11+ROW()-3,)))/35</f>
        <v>-0.18951437202943738</v>
      </c>
      <c r="C22" s="7">
        <f>(-3*LN(INDEX(Dati1!C:C,Info!$C$11+ROW()-7,))+12*LN(INDEX(Dati1!C:C,Info!$C$11+ROW()-6,))+17*LN(INDEX(Dati1!C:C,Info!$C$11+ROW()-5,))+12*LN(INDEX(Dati1!C:C,Info!$C$11+ROW()-4,))-3*LN(INDEX(Dati1!C:C,Info!$C$11+ROW()-3,)))/35</f>
        <v>0.4822321909494012</v>
      </c>
      <c r="D22" s="7">
        <f>(-3*LN(INDEX(Dati1!D:D,Info!$C$11+ROW()-7,))+12*LN(INDEX(Dati1!D:D,Info!$C$11+ROW()-6,))+17*LN(INDEX(Dati1!D:D,Info!$C$11+ROW()-5,))+12*LN(INDEX(Dati1!D:D,Info!$C$11+ROW()-4,))-3*LN(INDEX(Dati1!D:D,Info!$C$11+ROW()-3,)))/35</f>
        <v>0.8651465532460628</v>
      </c>
      <c r="E22" s="7">
        <f>(-3*LN(INDEX(Dati1!E:E,Info!$C$11+ROW()-7,))+12*LN(INDEX(Dati1!E:E,Info!$C$11+ROW()-6,))+17*LN(INDEX(Dati1!E:E,Info!$C$11+ROW()-5,))+12*LN(INDEX(Dati1!E:E,Info!$C$11+ROW()-4,))-3*LN(INDEX(Dati1!E:E,Info!$C$11+ROW()-3,)))/35</f>
        <v>0.15775675498508787</v>
      </c>
      <c r="F22" s="7">
        <f>(-3*LN(INDEX(Dati1!F:F,Info!$C$11+ROW()-7,))+12*LN(INDEX(Dati1!F:F,Info!$C$11+ROW()-6,))+17*LN(INDEX(Dati1!F:F,Info!$C$11+ROW()-5,))+12*LN(INDEX(Dati1!F:F,Info!$C$11+ROW()-4,))-3*LN(INDEX(Dati1!F:F,Info!$C$11+ROW()-3,)))/35</f>
        <v>0.7169903660751836</v>
      </c>
      <c r="G22" s="7">
        <f>(-3*LN(INDEX(Dati1!G:G,Info!$C$11+ROW()-7,))+12*LN(INDEX(Dati1!G:G,Info!$C$11+ROW()-6,))+17*LN(INDEX(Dati1!G:G,Info!$C$11+ROW()-5,))+12*LN(INDEX(Dati1!G:G,Info!$C$11+ROW()-4,))-3*LN(INDEX(Dati1!G:G,Info!$C$11+ROW()-3,)))/35</f>
        <v>-0.7306020215597384</v>
      </c>
      <c r="H22" s="7">
        <f>(-3*LN(INDEX(Dati1!H:H,Info!$C$11+ROW()-7,))+12*LN(INDEX(Dati1!H:H,Info!$C$11+ROW()-6,))+17*LN(INDEX(Dati1!H:H,Info!$C$11+ROW()-5,))+12*LN(INDEX(Dati1!H:H,Info!$C$11+ROW()-4,))-3*LN(INDEX(Dati1!H:H,Info!$C$11+ROW()-3,)))/35</f>
        <v>0.28526781518078603</v>
      </c>
      <c r="I22" s="7">
        <f>(-3*LN(INDEX(Dati1!I:I,Info!$C$11+ROW()-7,))+12*LN(INDEX(Dati1!I:I,Info!$C$11+ROW()-6,))+17*LN(INDEX(Dati1!I:I,Info!$C$11+ROW()-5,))+12*LN(INDEX(Dati1!I:I,Info!$C$11+ROW()-4,))-3*LN(INDEX(Dati1!I:I,Info!$C$11+ROW()-3,)))/35</f>
        <v>1.3242167377136014</v>
      </c>
      <c r="J22" s="7">
        <f>(-3*LN(INDEX(Dati1!J:J,Info!$C$11+ROW()-7,))+12*LN(INDEX(Dati1!J:J,Info!$C$11+ROW()-6,))+17*LN(INDEX(Dati1!J:J,Info!$C$11+ROW()-5,))+12*LN(INDEX(Dati1!J:J,Info!$C$11+ROW()-4,))-3*LN(INDEX(Dati1!J:J,Info!$C$11+ROW()-3,)))/35</f>
        <v>0.48137535173651136</v>
      </c>
      <c r="K22" s="7">
        <f>(-3*LN(INDEX(Dati1!K:K,Info!$C$11+ROW()-7,))+12*LN(INDEX(Dati1!K:K,Info!$C$11+ROW()-6,))+17*LN(INDEX(Dati1!K:K,Info!$C$11+ROW()-5,))+12*LN(INDEX(Dati1!K:K,Info!$C$11+ROW()-4,))-3*LN(INDEX(Dati1!K:K,Info!$C$11+ROW()-3,)))/35</f>
        <v>0.6943575171564472</v>
      </c>
    </row>
    <row r="23" spans="1:11" ht="15.75">
      <c r="A23" s="8">
        <f>INDEX(Dati1!A:A,Info!$C$11+ROW()-5,)</f>
        <v>1988</v>
      </c>
      <c r="B23" s="7">
        <f>(-3*LN(INDEX(Dati1!B:B,Info!$C$11+ROW()-7,))+12*LN(INDEX(Dati1!B:B,Info!$C$11+ROW()-6,))+17*LN(INDEX(Dati1!B:B,Info!$C$11+ROW()-5,))+12*LN(INDEX(Dati1!B:B,Info!$C$11+ROW()-4,))-3*LN(INDEX(Dati1!B:B,Info!$C$11+ROW()-3,)))/35</f>
        <v>-0.22808640101268388</v>
      </c>
      <c r="C23" s="7">
        <f>(-3*LN(INDEX(Dati1!C:C,Info!$C$11+ROW()-7,))+12*LN(INDEX(Dati1!C:C,Info!$C$11+ROW()-6,))+17*LN(INDEX(Dati1!C:C,Info!$C$11+ROW()-5,))+12*LN(INDEX(Dati1!C:C,Info!$C$11+ROW()-4,))-3*LN(INDEX(Dati1!C:C,Info!$C$11+ROW()-3,)))/35</f>
        <v>0.5625991006709197</v>
      </c>
      <c r="D23" s="7">
        <f>(-3*LN(INDEX(Dati1!D:D,Info!$C$11+ROW()-7,))+12*LN(INDEX(Dati1!D:D,Info!$C$11+ROW()-6,))+17*LN(INDEX(Dati1!D:D,Info!$C$11+ROW()-5,))+12*LN(INDEX(Dati1!D:D,Info!$C$11+ROW()-4,))-3*LN(INDEX(Dati1!D:D,Info!$C$11+ROW()-3,)))/35</f>
        <v>0.988563411572696</v>
      </c>
      <c r="E23" s="7">
        <f>(-3*LN(INDEX(Dati1!E:E,Info!$C$11+ROW()-7,))+12*LN(INDEX(Dati1!E:E,Info!$C$11+ROW()-6,))+17*LN(INDEX(Dati1!E:E,Info!$C$11+ROW()-5,))+12*LN(INDEX(Dati1!E:E,Info!$C$11+ROW()-4,))-3*LN(INDEX(Dati1!E:E,Info!$C$11+ROW()-3,)))/35</f>
        <v>0.08747113028495695</v>
      </c>
      <c r="F23" s="7">
        <f>(-3*LN(INDEX(Dati1!F:F,Info!$C$11+ROW()-7,))+12*LN(INDEX(Dati1!F:F,Info!$C$11+ROW()-6,))+17*LN(INDEX(Dati1!F:F,Info!$C$11+ROW()-5,))+12*LN(INDEX(Dati1!F:F,Info!$C$11+ROW()-4,))-3*LN(INDEX(Dati1!F:F,Info!$C$11+ROW()-3,)))/35</f>
        <v>0.7016302887593832</v>
      </c>
      <c r="G23" s="7">
        <f>(-3*LN(INDEX(Dati1!G:G,Info!$C$11+ROW()-7,))+12*LN(INDEX(Dati1!G:G,Info!$C$11+ROW()-6,))+17*LN(INDEX(Dati1!G:G,Info!$C$11+ROW()-5,))+12*LN(INDEX(Dati1!G:G,Info!$C$11+ROW()-4,))-3*LN(INDEX(Dati1!G:G,Info!$C$11+ROW()-3,)))/35</f>
        <v>-0.5850882711317752</v>
      </c>
      <c r="H23" s="7">
        <f>(-3*LN(INDEX(Dati1!H:H,Info!$C$11+ROW()-7,))+12*LN(INDEX(Dati1!H:H,Info!$C$11+ROW()-6,))+17*LN(INDEX(Dati1!H:H,Info!$C$11+ROW()-5,))+12*LN(INDEX(Dati1!H:H,Info!$C$11+ROW()-4,))-3*LN(INDEX(Dati1!H:H,Info!$C$11+ROW()-3,)))/35</f>
        <v>0.2696113432260208</v>
      </c>
      <c r="I23" s="7">
        <f>(-3*LN(INDEX(Dati1!I:I,Info!$C$11+ROW()-7,))+12*LN(INDEX(Dati1!I:I,Info!$C$11+ROW()-6,))+17*LN(INDEX(Dati1!I:I,Info!$C$11+ROW()-5,))+12*LN(INDEX(Dati1!I:I,Info!$C$11+ROW()-4,))-3*LN(INDEX(Dati1!I:I,Info!$C$11+ROW()-3,)))/35</f>
        <v>1.024781362168715</v>
      </c>
      <c r="J23" s="7">
        <f>(-3*LN(INDEX(Dati1!J:J,Info!$C$11+ROW()-7,))+12*LN(INDEX(Dati1!J:J,Info!$C$11+ROW()-6,))+17*LN(INDEX(Dati1!J:J,Info!$C$11+ROW()-5,))+12*LN(INDEX(Dati1!J:J,Info!$C$11+ROW()-4,))-3*LN(INDEX(Dati1!J:J,Info!$C$11+ROW()-3,)))/35</f>
        <v>0.5219663419376399</v>
      </c>
      <c r="K23" s="7">
        <f>(-3*LN(INDEX(Dati1!K:K,Info!$C$11+ROW()-7,))+12*LN(INDEX(Dati1!K:K,Info!$C$11+ROW()-6,))+17*LN(INDEX(Dati1!K:K,Info!$C$11+ROW()-5,))+12*LN(INDEX(Dati1!K:K,Info!$C$11+ROW()-4,))-3*LN(INDEX(Dati1!K:K,Info!$C$11+ROW()-3,)))/35</f>
        <v>0.5826734645144868</v>
      </c>
    </row>
    <row r="24" spans="1:11" ht="15.75">
      <c r="A24" s="8">
        <f>INDEX(Dati1!A:A,Info!$C$11+ROW()-5,)</f>
        <v>1987</v>
      </c>
      <c r="B24" s="7">
        <f>(-3*LN(INDEX(Dati1!B:B,Info!$C$11+ROW()-7,))+12*LN(INDEX(Dati1!B:B,Info!$C$11+ROW()-6,))+17*LN(INDEX(Dati1!B:B,Info!$C$11+ROW()-5,))+12*LN(INDEX(Dati1!B:B,Info!$C$11+ROW()-4,))-3*LN(INDEX(Dati1!B:B,Info!$C$11+ROW()-3,)))/35</f>
        <v>-0.10109669963488656</v>
      </c>
      <c r="C24" s="7">
        <f>(-3*LN(INDEX(Dati1!C:C,Info!$C$11+ROW()-7,))+12*LN(INDEX(Dati1!C:C,Info!$C$11+ROW()-6,))+17*LN(INDEX(Dati1!C:C,Info!$C$11+ROW()-5,))+12*LN(INDEX(Dati1!C:C,Info!$C$11+ROW()-4,))-3*LN(INDEX(Dati1!C:C,Info!$C$11+ROW()-3,)))/35</f>
        <v>0.542684570537693</v>
      </c>
      <c r="D24" s="7">
        <f>(-3*LN(INDEX(Dati1!D:D,Info!$C$11+ROW()-7,))+12*LN(INDEX(Dati1!D:D,Info!$C$11+ROW()-6,))+17*LN(INDEX(Dati1!D:D,Info!$C$11+ROW()-5,))+12*LN(INDEX(Dati1!D:D,Info!$C$11+ROW()-4,))-3*LN(INDEX(Dati1!D:D,Info!$C$11+ROW()-3,)))/35</f>
        <v>1.0946274039375865</v>
      </c>
      <c r="E24" s="7">
        <f>(-3*LN(INDEX(Dati1!E:E,Info!$C$11+ROW()-7,))+12*LN(INDEX(Dati1!E:E,Info!$C$11+ROW()-6,))+17*LN(INDEX(Dati1!E:E,Info!$C$11+ROW()-5,))+12*LN(INDEX(Dati1!E:E,Info!$C$11+ROW()-4,))-3*LN(INDEX(Dati1!E:E,Info!$C$11+ROW()-3,)))/35</f>
        <v>0.05500007943472148</v>
      </c>
      <c r="F24" s="7">
        <f>(-3*LN(INDEX(Dati1!F:F,Info!$C$11+ROW()-7,))+12*LN(INDEX(Dati1!F:F,Info!$C$11+ROW()-6,))+17*LN(INDEX(Dati1!F:F,Info!$C$11+ROW()-5,))+12*LN(INDEX(Dati1!F:F,Info!$C$11+ROW()-4,))-3*LN(INDEX(Dati1!F:F,Info!$C$11+ROW()-3,)))/35</f>
        <v>0.6819766830126773</v>
      </c>
      <c r="G24" s="7">
        <f>(-3*LN(INDEX(Dati1!G:G,Info!$C$11+ROW()-7,))+12*LN(INDEX(Dati1!G:G,Info!$C$11+ROW()-6,))+17*LN(INDEX(Dati1!G:G,Info!$C$11+ROW()-5,))+12*LN(INDEX(Dati1!G:G,Info!$C$11+ROW()-4,))-3*LN(INDEX(Dati1!G:G,Info!$C$11+ROW()-3,)))/35</f>
        <v>-0.6394365820884595</v>
      </c>
      <c r="H24" s="7">
        <f>(-3*LN(INDEX(Dati1!H:H,Info!$C$11+ROW()-7,))+12*LN(INDEX(Dati1!H:H,Info!$C$11+ROW()-6,))+17*LN(INDEX(Dati1!H:H,Info!$C$11+ROW()-5,))+12*LN(INDEX(Dati1!H:H,Info!$C$11+ROW()-4,))-3*LN(INDEX(Dati1!H:H,Info!$C$11+ROW()-3,)))/35</f>
        <v>0.5720273282038764</v>
      </c>
      <c r="I24" s="7">
        <f>(-3*LN(INDEX(Dati1!I:I,Info!$C$11+ROW()-7,))+12*LN(INDEX(Dati1!I:I,Info!$C$11+ROW()-6,))+17*LN(INDEX(Dati1!I:I,Info!$C$11+ROW()-5,))+12*LN(INDEX(Dati1!I:I,Info!$C$11+ROW()-4,))-3*LN(INDEX(Dati1!I:I,Info!$C$11+ROW()-3,)))/35</f>
        <v>0.8261824529133285</v>
      </c>
      <c r="J24" s="7">
        <f>(-3*LN(INDEX(Dati1!J:J,Info!$C$11+ROW()-7,))+12*LN(INDEX(Dati1!J:J,Info!$C$11+ROW()-6,))+17*LN(INDEX(Dati1!J:J,Info!$C$11+ROW()-5,))+12*LN(INDEX(Dati1!J:J,Info!$C$11+ROW()-4,))-3*LN(INDEX(Dati1!J:J,Info!$C$11+ROW()-3,)))/35</f>
        <v>0.5903250500289478</v>
      </c>
      <c r="K24" s="7">
        <f>(-3*LN(INDEX(Dati1!K:K,Info!$C$11+ROW()-7,))+12*LN(INDEX(Dati1!K:K,Info!$C$11+ROW()-6,))+17*LN(INDEX(Dati1!K:K,Info!$C$11+ROW()-5,))+12*LN(INDEX(Dati1!K:K,Info!$C$11+ROW()-4,))-3*LN(INDEX(Dati1!K:K,Info!$C$11+ROW()-3,)))/35</f>
        <v>0.5426986202321427</v>
      </c>
    </row>
    <row r="25" spans="1:11" ht="15.75">
      <c r="A25" s="8">
        <f>INDEX(Dati1!A:A,Info!$C$11+ROW()-5,)</f>
        <v>1986</v>
      </c>
      <c r="B25" s="7">
        <f>(-3*LN(INDEX(Dati1!B:B,Info!$C$11+ROW()-7,))+12*LN(INDEX(Dati1!B:B,Info!$C$11+ROW()-6,))+17*LN(INDEX(Dati1!B:B,Info!$C$11+ROW()-5,))+12*LN(INDEX(Dati1!B:B,Info!$C$11+ROW()-4,))-3*LN(INDEX(Dati1!B:B,Info!$C$11+ROW()-3,)))/35</f>
        <v>-0.15173143575161022</v>
      </c>
      <c r="C25" s="7">
        <f>(-3*LN(INDEX(Dati1!C:C,Info!$C$11+ROW()-7,))+12*LN(INDEX(Dati1!C:C,Info!$C$11+ROW()-6,))+17*LN(INDEX(Dati1!C:C,Info!$C$11+ROW()-5,))+12*LN(INDEX(Dati1!C:C,Info!$C$11+ROW()-4,))-3*LN(INDEX(Dati1!C:C,Info!$C$11+ROW()-3,)))/35</f>
        <v>0.5144220651693826</v>
      </c>
      <c r="D25" s="7">
        <f>(-3*LN(INDEX(Dati1!D:D,Info!$C$11+ROW()-7,))+12*LN(INDEX(Dati1!D:D,Info!$C$11+ROW()-6,))+17*LN(INDEX(Dati1!D:D,Info!$C$11+ROW()-5,))+12*LN(INDEX(Dati1!D:D,Info!$C$11+ROW()-4,))-3*LN(INDEX(Dati1!D:D,Info!$C$11+ROW()-3,)))/35</f>
        <v>1.0993040733023243</v>
      </c>
      <c r="E25" s="7">
        <f>(-3*LN(INDEX(Dati1!E:E,Info!$C$11+ROW()-7,))+12*LN(INDEX(Dati1!E:E,Info!$C$11+ROW()-6,))+17*LN(INDEX(Dati1!E:E,Info!$C$11+ROW()-5,))+12*LN(INDEX(Dati1!E:E,Info!$C$11+ROW()-4,))-3*LN(INDEX(Dati1!E:E,Info!$C$11+ROW()-3,)))/35</f>
        <v>-0.10036000768456121</v>
      </c>
      <c r="F25" s="7">
        <f>(-3*LN(INDEX(Dati1!F:F,Info!$C$11+ROW()-7,))+12*LN(INDEX(Dati1!F:F,Info!$C$11+ROW()-6,))+17*LN(INDEX(Dati1!F:F,Info!$C$11+ROW()-5,))+12*LN(INDEX(Dati1!F:F,Info!$C$11+ROW()-4,))-3*LN(INDEX(Dati1!F:F,Info!$C$11+ROW()-3,)))/35</f>
        <v>0.6200787303344276</v>
      </c>
      <c r="G25" s="7">
        <f>(-3*LN(INDEX(Dati1!G:G,Info!$C$11+ROW()-7,))+12*LN(INDEX(Dati1!G:G,Info!$C$11+ROW()-6,))+17*LN(INDEX(Dati1!G:G,Info!$C$11+ROW()-5,))+12*LN(INDEX(Dati1!G:G,Info!$C$11+ROW()-4,))-3*LN(INDEX(Dati1!G:G,Info!$C$11+ROW()-3,)))/35</f>
        <v>-0.8821172201096169</v>
      </c>
      <c r="H25" s="7">
        <f>(-3*LN(INDEX(Dati1!H:H,Info!$C$11+ROW()-7,))+12*LN(INDEX(Dati1!H:H,Info!$C$11+ROW()-6,))+17*LN(INDEX(Dati1!H:H,Info!$C$11+ROW()-5,))+12*LN(INDEX(Dati1!H:H,Info!$C$11+ROW()-4,))-3*LN(INDEX(Dati1!H:H,Info!$C$11+ROW()-3,)))/35</f>
        <v>0.8091669213518513</v>
      </c>
      <c r="I25" s="7">
        <f>(-3*LN(INDEX(Dati1!I:I,Info!$C$11+ROW()-7,))+12*LN(INDEX(Dati1!I:I,Info!$C$11+ROW()-6,))+17*LN(INDEX(Dati1!I:I,Info!$C$11+ROW()-5,))+12*LN(INDEX(Dati1!I:I,Info!$C$11+ROW()-4,))-3*LN(INDEX(Dati1!I:I,Info!$C$11+ROW()-3,)))/35</f>
        <v>0.6682178209560549</v>
      </c>
      <c r="J25" s="7">
        <f>(-3*LN(INDEX(Dati1!J:J,Info!$C$11+ROW()-7,))+12*LN(INDEX(Dati1!J:J,Info!$C$11+ROW()-6,))+17*LN(INDEX(Dati1!J:J,Info!$C$11+ROW()-5,))+12*LN(INDEX(Dati1!J:J,Info!$C$11+ROW()-4,))-3*LN(INDEX(Dati1!J:J,Info!$C$11+ROW()-3,)))/35</f>
        <v>0.4731728118504014</v>
      </c>
      <c r="K25" s="7">
        <f>(-3*LN(INDEX(Dati1!K:K,Info!$C$11+ROW()-7,))+12*LN(INDEX(Dati1!K:K,Info!$C$11+ROW()-6,))+17*LN(INDEX(Dati1!K:K,Info!$C$11+ROW()-5,))+12*LN(INDEX(Dati1!K:K,Info!$C$11+ROW()-4,))-3*LN(INDEX(Dati1!K:K,Info!$C$11+ROW()-3,)))/35</f>
        <v>0.4017524544240795</v>
      </c>
    </row>
    <row r="26" spans="1:11" ht="15.75">
      <c r="A26" s="8">
        <f>INDEX(Dati1!A:A,Info!$C$11+ROW()-5,)</f>
        <v>1985</v>
      </c>
      <c r="B26" s="7">
        <f>(-3*LN(INDEX(Dati1!B:B,Info!$C$11+ROW()-7,))+12*LN(INDEX(Dati1!B:B,Info!$C$11+ROW()-6,))+17*LN(INDEX(Dati1!B:B,Info!$C$11+ROW()-5,))+12*LN(INDEX(Dati1!B:B,Info!$C$11+ROW()-4,))-3*LN(INDEX(Dati1!B:B,Info!$C$11+ROW()-3,)))/35</f>
        <v>-0.2109442050884229</v>
      </c>
      <c r="C26" s="7">
        <f>(-3*LN(INDEX(Dati1!C:C,Info!$C$11+ROW()-7,))+12*LN(INDEX(Dati1!C:C,Info!$C$11+ROW()-6,))+17*LN(INDEX(Dati1!C:C,Info!$C$11+ROW()-5,))+12*LN(INDEX(Dati1!C:C,Info!$C$11+ROW()-4,))-3*LN(INDEX(Dati1!C:C,Info!$C$11+ROW()-3,)))/35</f>
        <v>0.47427283911687906</v>
      </c>
      <c r="D26" s="7">
        <f>(-3*LN(INDEX(Dati1!D:D,Info!$C$11+ROW()-7,))+12*LN(INDEX(Dati1!D:D,Info!$C$11+ROW()-6,))+17*LN(INDEX(Dati1!D:D,Info!$C$11+ROW()-5,))+12*LN(INDEX(Dati1!D:D,Info!$C$11+ROW()-4,))-3*LN(INDEX(Dati1!D:D,Info!$C$11+ROW()-3,)))/35</f>
        <v>1.0643033027764435</v>
      </c>
      <c r="E26" s="7">
        <f>(-3*LN(INDEX(Dati1!E:E,Info!$C$11+ROW()-7,))+12*LN(INDEX(Dati1!E:E,Info!$C$11+ROW()-6,))+17*LN(INDEX(Dati1!E:E,Info!$C$11+ROW()-5,))+12*LN(INDEX(Dati1!E:E,Info!$C$11+ROW()-4,))-3*LN(INDEX(Dati1!E:E,Info!$C$11+ROW()-3,)))/35</f>
        <v>0.007401695757575295</v>
      </c>
      <c r="F26" s="7">
        <f>(-3*LN(INDEX(Dati1!F:F,Info!$C$11+ROW()-7,))+12*LN(INDEX(Dati1!F:F,Info!$C$11+ROW()-6,))+17*LN(INDEX(Dati1!F:F,Info!$C$11+ROW()-5,))+12*LN(INDEX(Dati1!F:F,Info!$C$11+ROW()-4,))-3*LN(INDEX(Dati1!F:F,Info!$C$11+ROW()-3,)))/35</f>
        <v>0.5272835417728339</v>
      </c>
      <c r="G26" s="7">
        <f>(-3*LN(INDEX(Dati1!G:G,Info!$C$11+ROW()-7,))+12*LN(INDEX(Dati1!G:G,Info!$C$11+ROW()-6,))+17*LN(INDEX(Dati1!G:G,Info!$C$11+ROW()-5,))+12*LN(INDEX(Dati1!G:G,Info!$C$11+ROW()-4,))-3*LN(INDEX(Dati1!G:G,Info!$C$11+ROW()-3,)))/35</f>
        <v>-0.5442041859469876</v>
      </c>
      <c r="H26" s="7">
        <f>(-3*LN(INDEX(Dati1!H:H,Info!$C$11+ROW()-7,))+12*LN(INDEX(Dati1!H:H,Info!$C$11+ROW()-6,))+17*LN(INDEX(Dati1!H:H,Info!$C$11+ROW()-5,))+12*LN(INDEX(Dati1!H:H,Info!$C$11+ROW()-4,))-3*LN(INDEX(Dati1!H:H,Info!$C$11+ROW()-3,)))/35</f>
        <v>0.7633668052207451</v>
      </c>
      <c r="I26" s="7">
        <f>(-3*LN(INDEX(Dati1!I:I,Info!$C$11+ROW()-7,))+12*LN(INDEX(Dati1!I:I,Info!$C$11+ROW()-6,))+17*LN(INDEX(Dati1!I:I,Info!$C$11+ROW()-5,))+12*LN(INDEX(Dati1!I:I,Info!$C$11+ROW()-4,))-3*LN(INDEX(Dati1!I:I,Info!$C$11+ROW()-3,)))/35</f>
        <v>0.595312584931651</v>
      </c>
      <c r="J26" s="7">
        <f>(-3*LN(INDEX(Dati1!J:J,Info!$C$11+ROW()-7,))+12*LN(INDEX(Dati1!J:J,Info!$C$11+ROW()-6,))+17*LN(INDEX(Dati1!J:J,Info!$C$11+ROW()-5,))+12*LN(INDEX(Dati1!J:J,Info!$C$11+ROW()-4,))-3*LN(INDEX(Dati1!J:J,Info!$C$11+ROW()-3,)))/35</f>
        <v>0.24787396577299972</v>
      </c>
      <c r="K26" s="7">
        <f>(-3*LN(INDEX(Dati1!K:K,Info!$C$11+ROW()-7,))+12*LN(INDEX(Dati1!K:K,Info!$C$11+ROW()-6,))+17*LN(INDEX(Dati1!K:K,Info!$C$11+ROW()-5,))+12*LN(INDEX(Dati1!K:K,Info!$C$11+ROW()-4,))-3*LN(INDEX(Dati1!K:K,Info!$C$11+ROW()-3,)))/35</f>
        <v>0.22563691792217563</v>
      </c>
    </row>
    <row r="27" spans="1:11" ht="15.75">
      <c r="A27" s="8">
        <f>INDEX(Dati1!A:A,Info!$C$11+ROW()-5,)</f>
        <v>1984</v>
      </c>
      <c r="B27" s="7">
        <f>(-3*LN(INDEX(Dati1!B:B,Info!$C$11+ROW()-7,))+12*LN(INDEX(Dati1!B:B,Info!$C$11+ROW()-6,))+17*LN(INDEX(Dati1!B:B,Info!$C$11+ROW()-5,))+12*LN(INDEX(Dati1!B:B,Info!$C$11+ROW()-4,))-3*LN(INDEX(Dati1!B:B,Info!$C$11+ROW()-3,)))/35</f>
        <v>-0.05254589079370212</v>
      </c>
      <c r="C27" s="7">
        <f>(-3*LN(INDEX(Dati1!C:C,Info!$C$11+ROW()-7,))+12*LN(INDEX(Dati1!C:C,Info!$C$11+ROW()-6,))+17*LN(INDEX(Dati1!C:C,Info!$C$11+ROW()-5,))+12*LN(INDEX(Dati1!C:C,Info!$C$11+ROW()-4,))-3*LN(INDEX(Dati1!C:C,Info!$C$11+ROW()-3,)))/35</f>
        <v>0.40314198178083305</v>
      </c>
      <c r="D27" s="7">
        <f>(-3*LN(INDEX(Dati1!D:D,Info!$C$11+ROW()-7,))+12*LN(INDEX(Dati1!D:D,Info!$C$11+ROW()-6,))+17*LN(INDEX(Dati1!D:D,Info!$C$11+ROW()-5,))+12*LN(INDEX(Dati1!D:D,Info!$C$11+ROW()-4,))-3*LN(INDEX(Dati1!D:D,Info!$C$11+ROW()-3,)))/35</f>
        <v>1.135566145758954</v>
      </c>
      <c r="E27" s="7">
        <f>(-3*LN(INDEX(Dati1!E:E,Info!$C$11+ROW()-7,))+12*LN(INDEX(Dati1!E:E,Info!$C$11+ROW()-6,))+17*LN(INDEX(Dati1!E:E,Info!$C$11+ROW()-5,))+12*LN(INDEX(Dati1!E:E,Info!$C$11+ROW()-4,))-3*LN(INDEX(Dati1!E:E,Info!$C$11+ROW()-3,)))/35</f>
        <v>0.11066782995676057</v>
      </c>
      <c r="F27" s="7">
        <f>(-3*LN(INDEX(Dati1!F:F,Info!$C$11+ROW()-7,))+12*LN(INDEX(Dati1!F:F,Info!$C$11+ROW()-6,))+17*LN(INDEX(Dati1!F:F,Info!$C$11+ROW()-5,))+12*LN(INDEX(Dati1!F:F,Info!$C$11+ROW()-4,))-3*LN(INDEX(Dati1!F:F,Info!$C$11+ROW()-3,)))/35</f>
        <v>0.5400915626153142</v>
      </c>
      <c r="G27" s="7">
        <f>(-3*LN(INDEX(Dati1!G:G,Info!$C$11+ROW()-7,))+12*LN(INDEX(Dati1!G:G,Info!$C$11+ROW()-6,))+17*LN(INDEX(Dati1!G:G,Info!$C$11+ROW()-5,))+12*LN(INDEX(Dati1!G:G,Info!$C$11+ROW()-4,))-3*LN(INDEX(Dati1!G:G,Info!$C$11+ROW()-3,)))/35</f>
        <v>-0.01130387947222991</v>
      </c>
      <c r="H27" s="7">
        <f>(-3*LN(INDEX(Dati1!H:H,Info!$C$11+ROW()-7,))+12*LN(INDEX(Dati1!H:H,Info!$C$11+ROW()-6,))+17*LN(INDEX(Dati1!H:H,Info!$C$11+ROW()-5,))+12*LN(INDEX(Dati1!H:H,Info!$C$11+ROW()-4,))-3*LN(INDEX(Dati1!H:H,Info!$C$11+ROW()-3,)))/35</f>
        <v>0.5339271585911121</v>
      </c>
      <c r="I27" s="7">
        <f>(-3*LN(INDEX(Dati1!I:I,Info!$C$11+ROW()-7,))+12*LN(INDEX(Dati1!I:I,Info!$C$11+ROW()-6,))+17*LN(INDEX(Dati1!I:I,Info!$C$11+ROW()-5,))+12*LN(INDEX(Dati1!I:I,Info!$C$11+ROW()-4,))-3*LN(INDEX(Dati1!I:I,Info!$C$11+ROW()-3,)))/35</f>
        <v>0.6580564746066109</v>
      </c>
      <c r="J27" s="7">
        <f>(-3*LN(INDEX(Dati1!J:J,Info!$C$11+ROW()-7,))+12*LN(INDEX(Dati1!J:J,Info!$C$11+ROW()-6,))+17*LN(INDEX(Dati1!J:J,Info!$C$11+ROW()-5,))+12*LN(INDEX(Dati1!J:J,Info!$C$11+ROW()-4,))-3*LN(INDEX(Dati1!J:J,Info!$C$11+ROW()-3,)))/35</f>
        <v>0.22471910665032183</v>
      </c>
      <c r="K27" s="7">
        <f>(-3*LN(INDEX(Dati1!K:K,Info!$C$11+ROW()-7,))+12*LN(INDEX(Dati1!K:K,Info!$C$11+ROW()-6,))+17*LN(INDEX(Dati1!K:K,Info!$C$11+ROW()-5,))+12*LN(INDEX(Dati1!K:K,Info!$C$11+ROW()-4,))-3*LN(INDEX(Dati1!K:K,Info!$C$11+ROW()-3,)))/35</f>
        <v>0.3281123004032242</v>
      </c>
    </row>
    <row r="28" spans="1:11" ht="15.75">
      <c r="A28" s="8">
        <f>INDEX(Dati1!A:A,Info!$C$11+ROW()-5,)</f>
        <v>1983</v>
      </c>
      <c r="B28" s="7">
        <f>(-3*LN(INDEX(Dati1!B:B,Info!$C$11+ROW()-7,))+12*LN(INDEX(Dati1!B:B,Info!$C$11+ROW()-6,))+17*LN(INDEX(Dati1!B:B,Info!$C$11+ROW()-5,))+12*LN(INDEX(Dati1!B:B,Info!$C$11+ROW()-4,))-3*LN(INDEX(Dati1!B:B,Info!$C$11+ROW()-3,)))/35</f>
        <v>-0.004576001669870114</v>
      </c>
      <c r="C28" s="7">
        <f>(-3*LN(INDEX(Dati1!C:C,Info!$C$11+ROW()-7,))+12*LN(INDEX(Dati1!C:C,Info!$C$11+ROW()-6,))+17*LN(INDEX(Dati1!C:C,Info!$C$11+ROW()-5,))+12*LN(INDEX(Dati1!C:C,Info!$C$11+ROW()-4,))-3*LN(INDEX(Dati1!C:C,Info!$C$11+ROW()-3,)))/35</f>
        <v>0.2452223100996583</v>
      </c>
      <c r="D28" s="7">
        <f>(-3*LN(INDEX(Dati1!D:D,Info!$C$11+ROW()-7,))+12*LN(INDEX(Dati1!D:D,Info!$C$11+ROW()-6,))+17*LN(INDEX(Dati1!D:D,Info!$C$11+ROW()-5,))+12*LN(INDEX(Dati1!D:D,Info!$C$11+ROW()-4,))-3*LN(INDEX(Dati1!D:D,Info!$C$11+ROW()-3,)))/35</f>
        <v>1.1043504166991096</v>
      </c>
      <c r="E28" s="7">
        <f>(-3*LN(INDEX(Dati1!E:E,Info!$C$11+ROW()-7,))+12*LN(INDEX(Dati1!E:E,Info!$C$11+ROW()-6,))+17*LN(INDEX(Dati1!E:E,Info!$C$11+ROW()-5,))+12*LN(INDEX(Dati1!E:E,Info!$C$11+ROW()-4,))-3*LN(INDEX(Dati1!E:E,Info!$C$11+ROW()-3,)))/35</f>
        <v>0.09187473307869078</v>
      </c>
      <c r="F28" s="7">
        <f>(-3*LN(INDEX(Dati1!F:F,Info!$C$11+ROW()-7,))+12*LN(INDEX(Dati1!F:F,Info!$C$11+ROW()-6,))+17*LN(INDEX(Dati1!F:F,Info!$C$11+ROW()-5,))+12*LN(INDEX(Dati1!F:F,Info!$C$11+ROW()-4,))-3*LN(INDEX(Dati1!F:F,Info!$C$11+ROW()-3,)))/35</f>
        <v>0.5619763884268442</v>
      </c>
      <c r="G28" s="7">
        <f>(-3*LN(INDEX(Dati1!G:G,Info!$C$11+ROW()-7,))+12*LN(INDEX(Dati1!G:G,Info!$C$11+ROW()-6,))+17*LN(INDEX(Dati1!G:G,Info!$C$11+ROW()-5,))+12*LN(INDEX(Dati1!G:G,Info!$C$11+ROW()-4,))-3*LN(INDEX(Dati1!G:G,Info!$C$11+ROW()-3,)))/35</f>
        <v>-0.009595786929023195</v>
      </c>
      <c r="H28" s="7">
        <f>(-3*LN(INDEX(Dati1!H:H,Info!$C$11+ROW()-7,))+12*LN(INDEX(Dati1!H:H,Info!$C$11+ROW()-6,))+17*LN(INDEX(Dati1!H:H,Info!$C$11+ROW()-5,))+12*LN(INDEX(Dati1!H:H,Info!$C$11+ROW()-4,))-3*LN(INDEX(Dati1!H:H,Info!$C$11+ROW()-3,)))/35</f>
        <v>0.5087965121125558</v>
      </c>
      <c r="I28" s="7">
        <f>(-3*LN(INDEX(Dati1!I:I,Info!$C$11+ROW()-7,))+12*LN(INDEX(Dati1!I:I,Info!$C$11+ROW()-6,))+17*LN(INDEX(Dati1!I:I,Info!$C$11+ROW()-5,))+12*LN(INDEX(Dati1!I:I,Info!$C$11+ROW()-4,))-3*LN(INDEX(Dati1!I:I,Info!$C$11+ROW()-3,)))/35</f>
        <v>0.7338737847582211</v>
      </c>
      <c r="J28" s="7">
        <f>(-3*LN(INDEX(Dati1!J:J,Info!$C$11+ROW()-7,))+12*LN(INDEX(Dati1!J:J,Info!$C$11+ROW()-6,))+17*LN(INDEX(Dati1!J:J,Info!$C$11+ROW()-5,))+12*LN(INDEX(Dati1!J:J,Info!$C$11+ROW()-4,))-3*LN(INDEX(Dati1!J:J,Info!$C$11+ROW()-3,)))/35</f>
        <v>0.30596384240156255</v>
      </c>
      <c r="K28" s="7">
        <f>(-3*LN(INDEX(Dati1!K:K,Info!$C$11+ROW()-7,))+12*LN(INDEX(Dati1!K:K,Info!$C$11+ROW()-6,))+17*LN(INDEX(Dati1!K:K,Info!$C$11+ROW()-5,))+12*LN(INDEX(Dati1!K:K,Info!$C$11+ROW()-4,))-3*LN(INDEX(Dati1!K:K,Info!$C$11+ROW()-3,)))/35</f>
        <v>0.21513182458775124</v>
      </c>
    </row>
    <row r="29" spans="1:11" ht="15.75">
      <c r="A29" s="8">
        <f>INDEX(Dati1!A:A,Info!$C$11+ROW()-5,)</f>
        <v>1982</v>
      </c>
      <c r="B29" s="7">
        <f>(-3*LN(INDEX(Dati1!B:B,Info!$C$11+ROW()-7,))+12*LN(INDEX(Dati1!B:B,Info!$C$11+ROW()-6,))+17*LN(INDEX(Dati1!B:B,Info!$C$11+ROW()-5,))+12*LN(INDEX(Dati1!B:B,Info!$C$11+ROW()-4,))-3*LN(INDEX(Dati1!B:B,Info!$C$11+ROW()-3,)))/35</f>
        <v>0.08650909100322395</v>
      </c>
      <c r="C29" s="7">
        <f>(-3*LN(INDEX(Dati1!C:C,Info!$C$11+ROW()-7,))+12*LN(INDEX(Dati1!C:C,Info!$C$11+ROW()-6,))+17*LN(INDEX(Dati1!C:C,Info!$C$11+ROW()-5,))+12*LN(INDEX(Dati1!C:C,Info!$C$11+ROW()-4,))-3*LN(INDEX(Dati1!C:C,Info!$C$11+ROW()-3,)))/35</f>
        <v>0.057999728826533294</v>
      </c>
      <c r="D29" s="7">
        <f>(-3*LN(INDEX(Dati1!D:D,Info!$C$11+ROW()-7,))+12*LN(INDEX(Dati1!D:D,Info!$C$11+ROW()-6,))+17*LN(INDEX(Dati1!D:D,Info!$C$11+ROW()-5,))+12*LN(INDEX(Dati1!D:D,Info!$C$11+ROW()-4,))-3*LN(INDEX(Dati1!D:D,Info!$C$11+ROW()-3,)))/35</f>
        <v>0.896251972435362</v>
      </c>
      <c r="E29" s="7">
        <f>(-3*LN(INDEX(Dati1!E:E,Info!$C$11+ROW()-7,))+12*LN(INDEX(Dati1!E:E,Info!$C$11+ROW()-6,))+17*LN(INDEX(Dati1!E:E,Info!$C$11+ROW()-5,))+12*LN(INDEX(Dati1!E:E,Info!$C$11+ROW()-4,))-3*LN(INDEX(Dati1!E:E,Info!$C$11+ROW()-3,)))/35</f>
        <v>-0.13462433485886624</v>
      </c>
      <c r="F29" s="7">
        <f>(-3*LN(INDEX(Dati1!F:F,Info!$C$11+ROW()-7,))+12*LN(INDEX(Dati1!F:F,Info!$C$11+ROW()-6,))+17*LN(INDEX(Dati1!F:F,Info!$C$11+ROW()-5,))+12*LN(INDEX(Dati1!F:F,Info!$C$11+ROW()-4,))-3*LN(INDEX(Dati1!F:F,Info!$C$11+ROW()-3,)))/35</f>
        <v>0.6774185328155848</v>
      </c>
      <c r="G29" s="7">
        <f>(-3*LN(INDEX(Dati1!G:G,Info!$C$11+ROW()-7,))+12*LN(INDEX(Dati1!G:G,Info!$C$11+ROW()-6,))+17*LN(INDEX(Dati1!G:G,Info!$C$11+ROW()-5,))+12*LN(INDEX(Dati1!G:G,Info!$C$11+ROW()-4,))-3*LN(INDEX(Dati1!G:G,Info!$C$11+ROW()-3,)))/35</f>
        <v>-0.34182372061271676</v>
      </c>
      <c r="H29" s="7">
        <f>(-3*LN(INDEX(Dati1!H:H,Info!$C$11+ROW()-7,))+12*LN(INDEX(Dati1!H:H,Info!$C$11+ROW()-6,))+17*LN(INDEX(Dati1!H:H,Info!$C$11+ROW()-5,))+12*LN(INDEX(Dati1!H:H,Info!$C$11+ROW()-4,))-3*LN(INDEX(Dati1!H:H,Info!$C$11+ROW()-3,)))/35</f>
        <v>0.6316568853651999</v>
      </c>
      <c r="I29" s="7">
        <f>(-3*LN(INDEX(Dati1!I:I,Info!$C$11+ROW()-7,))+12*LN(INDEX(Dati1!I:I,Info!$C$11+ROW()-6,))+17*LN(INDEX(Dati1!I:I,Info!$C$11+ROW()-5,))+12*LN(INDEX(Dati1!I:I,Info!$C$11+ROW()-4,))-3*LN(INDEX(Dati1!I:I,Info!$C$11+ROW()-3,)))/35</f>
        <v>0.9445968645272795</v>
      </c>
      <c r="J29" s="7">
        <f>(-3*LN(INDEX(Dati1!J:J,Info!$C$11+ROW()-7,))+12*LN(INDEX(Dati1!J:J,Info!$C$11+ROW()-6,))+17*LN(INDEX(Dati1!J:J,Info!$C$11+ROW()-5,))+12*LN(INDEX(Dati1!J:J,Info!$C$11+ROW()-4,))-3*LN(INDEX(Dati1!J:J,Info!$C$11+ROW()-3,)))/35</f>
        <v>0.3448411013018638</v>
      </c>
      <c r="K29" s="7">
        <f>(-3*LN(INDEX(Dati1!K:K,Info!$C$11+ROW()-7,))+12*LN(INDEX(Dati1!K:K,Info!$C$11+ROW()-6,))+17*LN(INDEX(Dati1!K:K,Info!$C$11+ROW()-5,))+12*LN(INDEX(Dati1!K:K,Info!$C$11+ROW()-4,))-3*LN(INDEX(Dati1!K:K,Info!$C$11+ROW()-3,)))/35</f>
        <v>0.21248003843489832</v>
      </c>
    </row>
    <row r="30" spans="1:11" ht="15.75">
      <c r="A30" s="8">
        <f>INDEX(Dati1!A:A,Info!$C$11+ROW()-5,)</f>
        <v>1981</v>
      </c>
      <c r="B30" s="7">
        <f>(-3*LN(INDEX(Dati1!B:B,Info!$C$11+ROW()-7,))+12*LN(INDEX(Dati1!B:B,Info!$C$11+ROW()-6,))+17*LN(INDEX(Dati1!B:B,Info!$C$11+ROW()-5,))+12*LN(INDEX(Dati1!B:B,Info!$C$11+ROW()-4,))-3*LN(INDEX(Dati1!B:B,Info!$C$11+ROW()-3,)))/35</f>
        <v>-0.04647741020365199</v>
      </c>
      <c r="C30" s="7">
        <f>(-3*LN(INDEX(Dati1!C:C,Info!$C$11+ROW()-7,))+12*LN(INDEX(Dati1!C:C,Info!$C$11+ROW()-6,))+17*LN(INDEX(Dati1!C:C,Info!$C$11+ROW()-5,))+12*LN(INDEX(Dati1!C:C,Info!$C$11+ROW()-4,))-3*LN(INDEX(Dati1!C:C,Info!$C$11+ROW()-3,)))/35</f>
        <v>0.028775026463647407</v>
      </c>
      <c r="D30" s="7">
        <f>(-3*LN(INDEX(Dati1!D:D,Info!$C$11+ROW()-7,))+12*LN(INDEX(Dati1!D:D,Info!$C$11+ROW()-6,))+17*LN(INDEX(Dati1!D:D,Info!$C$11+ROW()-5,))+12*LN(INDEX(Dati1!D:D,Info!$C$11+ROW()-4,))-3*LN(INDEX(Dati1!D:D,Info!$C$11+ROW()-3,)))/35</f>
        <v>0.6334181991189384</v>
      </c>
      <c r="E30" s="7">
        <f>(-3*LN(INDEX(Dati1!E:E,Info!$C$11+ROW()-7,))+12*LN(INDEX(Dati1!E:E,Info!$C$11+ROW()-6,))+17*LN(INDEX(Dati1!E:E,Info!$C$11+ROW()-5,))+12*LN(INDEX(Dati1!E:E,Info!$C$11+ROW()-4,))-3*LN(INDEX(Dati1!E:E,Info!$C$11+ROW()-3,)))/35</f>
        <v>-0.27522538167682237</v>
      </c>
      <c r="F30" s="7">
        <f>(-3*LN(INDEX(Dati1!F:F,Info!$C$11+ROW()-7,))+12*LN(INDEX(Dati1!F:F,Info!$C$11+ROW()-6,))+17*LN(INDEX(Dati1!F:F,Info!$C$11+ROW()-5,))+12*LN(INDEX(Dati1!F:F,Info!$C$11+ROW()-4,))-3*LN(INDEX(Dati1!F:F,Info!$C$11+ROW()-3,)))/35</f>
        <v>0.6240119111854194</v>
      </c>
      <c r="G30" s="7">
        <f>(-3*LN(INDEX(Dati1!G:G,Info!$C$11+ROW()-7,))+12*LN(INDEX(Dati1!G:G,Info!$C$11+ROW()-6,))+17*LN(INDEX(Dati1!G:G,Info!$C$11+ROW()-5,))+12*LN(INDEX(Dati1!G:G,Info!$C$11+ROW()-4,))-3*LN(INDEX(Dati1!G:G,Info!$C$11+ROW()-3,)))/35</f>
        <v>-0.8404462945750377</v>
      </c>
      <c r="H30" s="7">
        <f>(-3*LN(INDEX(Dati1!H:H,Info!$C$11+ROW()-7,))+12*LN(INDEX(Dati1!H:H,Info!$C$11+ROW()-6,))+17*LN(INDEX(Dati1!H:H,Info!$C$11+ROW()-5,))+12*LN(INDEX(Dati1!H:H,Info!$C$11+ROW()-4,))-3*LN(INDEX(Dati1!H:H,Info!$C$11+ROW()-3,)))/35</f>
        <v>0.5964795861200358</v>
      </c>
      <c r="I30" s="7">
        <f>(-3*LN(INDEX(Dati1!I:I,Info!$C$11+ROW()-7,))+12*LN(INDEX(Dati1!I:I,Info!$C$11+ROW()-6,))+17*LN(INDEX(Dati1!I:I,Info!$C$11+ROW()-5,))+12*LN(INDEX(Dati1!I:I,Info!$C$11+ROW()-4,))-3*LN(INDEX(Dati1!I:I,Info!$C$11+ROW()-3,)))/35</f>
        <v>1.1663865671717857</v>
      </c>
      <c r="J30" s="7">
        <f>(-3*LN(INDEX(Dati1!J:J,Info!$C$11+ROW()-7,))+12*LN(INDEX(Dati1!J:J,Info!$C$11+ROW()-6,))+17*LN(INDEX(Dati1!J:J,Info!$C$11+ROW()-5,))+12*LN(INDEX(Dati1!J:J,Info!$C$11+ROW()-4,))-3*LN(INDEX(Dati1!J:J,Info!$C$11+ROW()-3,)))/35</f>
        <v>0.18443327878859891</v>
      </c>
      <c r="K30" s="7">
        <f>(-3*LN(INDEX(Dati1!K:K,Info!$C$11+ROW()-7,))+12*LN(INDEX(Dati1!K:K,Info!$C$11+ROW()-6,))+17*LN(INDEX(Dati1!K:K,Info!$C$11+ROW()-5,))+12*LN(INDEX(Dati1!K:K,Info!$C$11+ROW()-4,))-3*LN(INDEX(Dati1!K:K,Info!$C$11+ROW()-3,)))/35</f>
        <v>0.2982181372153785</v>
      </c>
    </row>
    <row r="31" spans="1:11" ht="15.75">
      <c r="A31" s="8">
        <f>INDEX(Dati1!A:A,Info!$C$11+ROW()-5,)</f>
        <v>1980</v>
      </c>
      <c r="B31" s="7">
        <f>(-3*LN(INDEX(Dati1!B:B,Info!$C$11+ROW()-7,))+12*LN(INDEX(Dati1!B:B,Info!$C$11+ROW()-6,))+17*LN(INDEX(Dati1!B:B,Info!$C$11+ROW()-5,))+12*LN(INDEX(Dati1!B:B,Info!$C$11+ROW()-4,))-3*LN(INDEX(Dati1!B:B,Info!$C$11+ROW()-3,)))/35</f>
        <v>-0.18411478126574593</v>
      </c>
      <c r="C31" s="7">
        <f>(-3*LN(INDEX(Dati1!C:C,Info!$C$11+ROW()-7,))+12*LN(INDEX(Dati1!C:C,Info!$C$11+ROW()-6,))+17*LN(INDEX(Dati1!C:C,Info!$C$11+ROW()-5,))+12*LN(INDEX(Dati1!C:C,Info!$C$11+ROW()-4,))-3*LN(INDEX(Dati1!C:C,Info!$C$11+ROW()-3,)))/35</f>
        <v>-0.07891128366861487</v>
      </c>
      <c r="D31" s="7">
        <f>(-3*LN(INDEX(Dati1!D:D,Info!$C$11+ROW()-7,))+12*LN(INDEX(Dati1!D:D,Info!$C$11+ROW()-6,))+17*LN(INDEX(Dati1!D:D,Info!$C$11+ROW()-5,))+12*LN(INDEX(Dati1!D:D,Info!$C$11+ROW()-4,))-3*LN(INDEX(Dati1!D:D,Info!$C$11+ROW()-3,)))/35</f>
        <v>0.6735548581679272</v>
      </c>
      <c r="E31" s="7">
        <f>(-3*LN(INDEX(Dati1!E:E,Info!$C$11+ROW()-7,))+12*LN(INDEX(Dati1!E:E,Info!$C$11+ROW()-6,))+17*LN(INDEX(Dati1!E:E,Info!$C$11+ROW()-5,))+12*LN(INDEX(Dati1!E:E,Info!$C$11+ROW()-4,))-3*LN(INDEX(Dati1!E:E,Info!$C$11+ROW()-3,)))/35</f>
        <v>-0.37443019003823697</v>
      </c>
      <c r="F31" s="7">
        <f>(-3*LN(INDEX(Dati1!F:F,Info!$C$11+ROW()-7,))+12*LN(INDEX(Dati1!F:F,Info!$C$11+ROW()-6,))+17*LN(INDEX(Dati1!F:F,Info!$C$11+ROW()-5,))+12*LN(INDEX(Dati1!F:F,Info!$C$11+ROW()-4,))-3*LN(INDEX(Dati1!F:F,Info!$C$11+ROW()-3,)))/35</f>
        <v>0.47597674863537803</v>
      </c>
      <c r="G31" s="7">
        <f>(-3*LN(INDEX(Dati1!G:G,Info!$C$11+ROW()-7,))+12*LN(INDEX(Dati1!G:G,Info!$C$11+ROW()-6,))+17*LN(INDEX(Dati1!G:G,Info!$C$11+ROW()-5,))+12*LN(INDEX(Dati1!G:G,Info!$C$11+ROW()-4,))-3*LN(INDEX(Dati1!G:G,Info!$C$11+ROW()-3,)))/35</f>
        <v>-0.742968431694144</v>
      </c>
      <c r="H31" s="7">
        <f>(-3*LN(INDEX(Dati1!H:H,Info!$C$11+ROW()-7,))+12*LN(INDEX(Dati1!H:H,Info!$C$11+ROW()-6,))+17*LN(INDEX(Dati1!H:H,Info!$C$11+ROW()-5,))+12*LN(INDEX(Dati1!H:H,Info!$C$11+ROW()-4,))-3*LN(INDEX(Dati1!H:H,Info!$C$11+ROW()-3,)))/35</f>
        <v>0.3638226603363419</v>
      </c>
      <c r="I31" s="7">
        <f>(-3*LN(INDEX(Dati1!I:I,Info!$C$11+ROW()-7,))+12*LN(INDEX(Dati1!I:I,Info!$C$11+ROW()-6,))+17*LN(INDEX(Dati1!I:I,Info!$C$11+ROW()-5,))+12*LN(INDEX(Dati1!I:I,Info!$C$11+ROW()-4,))-3*LN(INDEX(Dati1!I:I,Info!$C$11+ROW()-3,)))/35</f>
        <v>1.3338851364468653</v>
      </c>
      <c r="J31" s="7">
        <f>(-3*LN(INDEX(Dati1!J:J,Info!$C$11+ROW()-7,))+12*LN(INDEX(Dati1!J:J,Info!$C$11+ROW()-6,))+17*LN(INDEX(Dati1!J:J,Info!$C$11+ROW()-5,))+12*LN(INDEX(Dati1!J:J,Info!$C$11+ROW()-4,))-3*LN(INDEX(Dati1!J:J,Info!$C$11+ROW()-3,)))/35</f>
        <v>0.04076804182446907</v>
      </c>
      <c r="K31" s="7">
        <f>(-3*LN(INDEX(Dati1!K:K,Info!$C$11+ROW()-7,))+12*LN(INDEX(Dati1!K:K,Info!$C$11+ROW()-6,))+17*LN(INDEX(Dati1!K:K,Info!$C$11+ROW()-5,))+12*LN(INDEX(Dati1!K:K,Info!$C$11+ROW()-4,))-3*LN(INDEX(Dati1!K:K,Info!$C$11+ROW()-3,)))/35</f>
        <v>0.361693147582572</v>
      </c>
    </row>
    <row r="32" spans="1:11" ht="15.75">
      <c r="A32" s="8">
        <f>INDEX(Dati1!A:A,Info!$C$11+ROW()-5,)</f>
        <v>1979</v>
      </c>
      <c r="B32" s="7">
        <f>(-3*LN(INDEX(Dati1!B:B,Info!$C$11+ROW()-7,))+12*LN(INDEX(Dati1!B:B,Info!$C$11+ROW()-6,))+17*LN(INDEX(Dati1!B:B,Info!$C$11+ROW()-5,))+12*LN(INDEX(Dati1!B:B,Info!$C$11+ROW()-4,))-3*LN(INDEX(Dati1!B:B,Info!$C$11+ROW()-3,)))/35</f>
        <v>-0.31547045526910783</v>
      </c>
      <c r="C32" s="7">
        <f>(-3*LN(INDEX(Dati1!C:C,Info!$C$11+ROW()-7,))+12*LN(INDEX(Dati1!C:C,Info!$C$11+ROW()-6,))+17*LN(INDEX(Dati1!C:C,Info!$C$11+ROW()-5,))+12*LN(INDEX(Dati1!C:C,Info!$C$11+ROW()-4,))-3*LN(INDEX(Dati1!C:C,Info!$C$11+ROW()-3,)))/35</f>
        <v>-0.08473747403452073</v>
      </c>
      <c r="D32" s="7">
        <f>(-3*LN(INDEX(Dati1!D:D,Info!$C$11+ROW()-7,))+12*LN(INDEX(Dati1!D:D,Info!$C$11+ROW()-6,))+17*LN(INDEX(Dati1!D:D,Info!$C$11+ROW()-5,))+12*LN(INDEX(Dati1!D:D,Info!$C$11+ROW()-4,))-3*LN(INDEX(Dati1!D:D,Info!$C$11+ROW()-3,)))/35</f>
        <v>0.7575207933773871</v>
      </c>
      <c r="E32" s="7">
        <f>(-3*LN(INDEX(Dati1!E:E,Info!$C$11+ROW()-7,))+12*LN(INDEX(Dati1!E:E,Info!$C$11+ROW()-6,))+17*LN(INDEX(Dati1!E:E,Info!$C$11+ROW()-5,))+12*LN(INDEX(Dati1!E:E,Info!$C$11+ROW()-4,))-3*LN(INDEX(Dati1!E:E,Info!$C$11+ROW()-3,)))/35</f>
        <v>-0.03896023422307568</v>
      </c>
      <c r="F32" s="7">
        <f>(-3*LN(INDEX(Dati1!F:F,Info!$C$11+ROW()-7,))+12*LN(INDEX(Dati1!F:F,Info!$C$11+ROW()-6,))+17*LN(INDEX(Dati1!F:F,Info!$C$11+ROW()-5,))+12*LN(INDEX(Dati1!F:F,Info!$C$11+ROW()-4,))-3*LN(INDEX(Dati1!F:F,Info!$C$11+ROW()-3,)))/35</f>
        <v>0.5251170273494813</v>
      </c>
      <c r="G32" s="7">
        <f>(-3*LN(INDEX(Dati1!G:G,Info!$C$11+ROW()-7,))+12*LN(INDEX(Dati1!G:G,Info!$C$11+ROW()-6,))+17*LN(INDEX(Dati1!G:G,Info!$C$11+ROW()-5,))+12*LN(INDEX(Dati1!G:G,Info!$C$11+ROW()-4,))-3*LN(INDEX(Dati1!G:G,Info!$C$11+ROW()-3,)))/35</f>
        <v>-0.2104659281768468</v>
      </c>
      <c r="H32" s="7">
        <f>(-3*LN(INDEX(Dati1!H:H,Info!$C$11+ROW()-7,))+12*LN(INDEX(Dati1!H:H,Info!$C$11+ROW()-6,))+17*LN(INDEX(Dati1!H:H,Info!$C$11+ROW()-5,))+12*LN(INDEX(Dati1!H:H,Info!$C$11+ROW()-4,))-3*LN(INDEX(Dati1!H:H,Info!$C$11+ROW()-3,)))/35</f>
        <v>0.06308544546377874</v>
      </c>
      <c r="I32" s="7">
        <f>(-3*LN(INDEX(Dati1!I:I,Info!$C$11+ROW()-7,))+12*LN(INDEX(Dati1!I:I,Info!$C$11+ROW()-6,))+17*LN(INDEX(Dati1!I:I,Info!$C$11+ROW()-5,))+12*LN(INDEX(Dati1!I:I,Info!$C$11+ROW()-4,))-3*LN(INDEX(Dati1!I:I,Info!$C$11+ROW()-3,)))/35</f>
        <v>1.2333928582681146</v>
      </c>
      <c r="J32" s="7">
        <f>(-3*LN(INDEX(Dati1!J:J,Info!$C$11+ROW()-7,))+12*LN(INDEX(Dati1!J:J,Info!$C$11+ROW()-6,))+17*LN(INDEX(Dati1!J:J,Info!$C$11+ROW()-5,))+12*LN(INDEX(Dati1!J:J,Info!$C$11+ROW()-4,))-3*LN(INDEX(Dati1!J:J,Info!$C$11+ROW()-3,)))/35</f>
        <v>0.1596453933652747</v>
      </c>
      <c r="K32" s="7">
        <f>(-3*LN(INDEX(Dati1!K:K,Info!$C$11+ROW()-7,))+12*LN(INDEX(Dati1!K:K,Info!$C$11+ROW()-6,))+17*LN(INDEX(Dati1!K:K,Info!$C$11+ROW()-5,))+12*LN(INDEX(Dati1!K:K,Info!$C$11+ROW()-4,))-3*LN(INDEX(Dati1!K:K,Info!$C$11+ROW()-3,)))/35</f>
        <v>0.19861537610827512</v>
      </c>
    </row>
    <row r="33" spans="1:11" ht="15.75">
      <c r="A33" s="8">
        <f>INDEX(Dati1!A:A,Info!$C$11+ROW()-5,)</f>
        <v>1978</v>
      </c>
      <c r="B33" s="7">
        <f>(-3*LN(INDEX(Dati1!B:B,Info!$C$11+ROW()-7,))+12*LN(INDEX(Dati1!B:B,Info!$C$11+ROW()-6,))+17*LN(INDEX(Dati1!B:B,Info!$C$11+ROW()-5,))+12*LN(INDEX(Dati1!B:B,Info!$C$11+ROW()-4,))-3*LN(INDEX(Dati1!B:B,Info!$C$11+ROW()-3,)))/35</f>
        <v>-0.17285514698365792</v>
      </c>
      <c r="C33" s="7">
        <f>(-3*LN(INDEX(Dati1!C:C,Info!$C$11+ROW()-7,))+12*LN(INDEX(Dati1!C:C,Info!$C$11+ROW()-6,))+17*LN(INDEX(Dati1!C:C,Info!$C$11+ROW()-5,))+12*LN(INDEX(Dati1!C:C,Info!$C$11+ROW()-4,))-3*LN(INDEX(Dati1!C:C,Info!$C$11+ROW()-3,)))/35</f>
        <v>-0.09165142570989275</v>
      </c>
      <c r="D33" s="7">
        <f>(-3*LN(INDEX(Dati1!D:D,Info!$C$11+ROW()-7,))+12*LN(INDEX(Dati1!D:D,Info!$C$11+ROW()-6,))+17*LN(INDEX(Dati1!D:D,Info!$C$11+ROW()-5,))+12*LN(INDEX(Dati1!D:D,Info!$C$11+ROW()-4,))-3*LN(INDEX(Dati1!D:D,Info!$C$11+ROW()-3,)))/35</f>
        <v>0.8278501364297548</v>
      </c>
      <c r="E33" s="7">
        <f>(-3*LN(INDEX(Dati1!E:E,Info!$C$11+ROW()-7,))+12*LN(INDEX(Dati1!E:E,Info!$C$11+ROW()-6,))+17*LN(INDEX(Dati1!E:E,Info!$C$11+ROW()-5,))+12*LN(INDEX(Dati1!E:E,Info!$C$11+ROW()-4,))-3*LN(INDEX(Dati1!E:E,Info!$C$11+ROW()-3,)))/35</f>
        <v>0.21307988179704518</v>
      </c>
      <c r="F33" s="7">
        <f>(-3*LN(INDEX(Dati1!F:F,Info!$C$11+ROW()-7,))+12*LN(INDEX(Dati1!F:F,Info!$C$11+ROW()-6,))+17*LN(INDEX(Dati1!F:F,Info!$C$11+ROW()-5,))+12*LN(INDEX(Dati1!F:F,Info!$C$11+ROW()-4,))-3*LN(INDEX(Dati1!F:F,Info!$C$11+ROW()-3,)))/35</f>
        <v>0.6535388128605873</v>
      </c>
      <c r="G33" s="7">
        <f>(-3*LN(INDEX(Dati1!G:G,Info!$C$11+ROW()-7,))+12*LN(INDEX(Dati1!G:G,Info!$C$11+ROW()-6,))+17*LN(INDEX(Dati1!G:G,Info!$C$11+ROW()-5,))+12*LN(INDEX(Dati1!G:G,Info!$C$11+ROW()-4,))-3*LN(INDEX(Dati1!G:G,Info!$C$11+ROW()-3,)))/35</f>
        <v>0.15857837029406918</v>
      </c>
      <c r="H33" s="7">
        <f>(-3*LN(INDEX(Dati1!H:H,Info!$C$11+ROW()-7,))+12*LN(INDEX(Dati1!H:H,Info!$C$11+ROW()-6,))+17*LN(INDEX(Dati1!H:H,Info!$C$11+ROW()-5,))+12*LN(INDEX(Dati1!H:H,Info!$C$11+ROW()-4,))-3*LN(INDEX(Dati1!H:H,Info!$C$11+ROW()-3,)))/35</f>
        <v>0.11342898766738506</v>
      </c>
      <c r="I33" s="7">
        <f>(-3*LN(INDEX(Dati1!I:I,Info!$C$11+ROW()-7,))+12*LN(INDEX(Dati1!I:I,Info!$C$11+ROW()-6,))+17*LN(INDEX(Dati1!I:I,Info!$C$11+ROW()-5,))+12*LN(INDEX(Dati1!I:I,Info!$C$11+ROW()-4,))-3*LN(INDEX(Dati1!I:I,Info!$C$11+ROW()-3,)))/35</f>
        <v>0.9986078815156064</v>
      </c>
      <c r="J33" s="7">
        <f>(-3*LN(INDEX(Dati1!J:J,Info!$C$11+ROW()-7,))+12*LN(INDEX(Dati1!J:J,Info!$C$11+ROW()-6,))+17*LN(INDEX(Dati1!J:J,Info!$C$11+ROW()-5,))+12*LN(INDEX(Dati1!J:J,Info!$C$11+ROW()-4,))-3*LN(INDEX(Dati1!J:J,Info!$C$11+ROW()-3,)))/35</f>
        <v>0.3984835519343825</v>
      </c>
      <c r="K33" s="7">
        <f>(-3*LN(INDEX(Dati1!K:K,Info!$C$11+ROW()-7,))+12*LN(INDEX(Dati1!K:K,Info!$C$11+ROW()-6,))+17*LN(INDEX(Dati1!K:K,Info!$C$11+ROW()-5,))+12*LN(INDEX(Dati1!K:K,Info!$C$11+ROW()-4,))-3*LN(INDEX(Dati1!K:K,Info!$C$11+ROW()-3,)))/35</f>
        <v>0.21006412701519983</v>
      </c>
    </row>
    <row r="34" spans="1:11" ht="15.75">
      <c r="A34" s="8">
        <f>INDEX(Dati1!A:A,Info!$C$11+ROW()-5,)</f>
        <v>1977</v>
      </c>
      <c r="B34" s="7">
        <f>(-3*LN(INDEX(Dati1!B:B,Info!$C$11+ROW()-7,))+12*LN(INDEX(Dati1!B:B,Info!$C$11+ROW()-6,))+17*LN(INDEX(Dati1!B:B,Info!$C$11+ROW()-5,))+12*LN(INDEX(Dati1!B:B,Info!$C$11+ROW()-4,))-3*LN(INDEX(Dati1!B:B,Info!$C$11+ROW()-3,)))/35</f>
        <v>-0.14140641600073356</v>
      </c>
      <c r="C34" s="7">
        <f>(-3*LN(INDEX(Dati1!C:C,Info!$C$11+ROW()-7,))+12*LN(INDEX(Dati1!C:C,Info!$C$11+ROW()-6,))+17*LN(INDEX(Dati1!C:C,Info!$C$11+ROW()-5,))+12*LN(INDEX(Dati1!C:C,Info!$C$11+ROW()-4,))-3*LN(INDEX(Dati1!C:C,Info!$C$11+ROW()-3,)))/35</f>
        <v>-0.13979289045135931</v>
      </c>
      <c r="D34" s="7">
        <f>(-3*LN(INDEX(Dati1!D:D,Info!$C$11+ROW()-7,))+12*LN(INDEX(Dati1!D:D,Info!$C$11+ROW()-6,))+17*LN(INDEX(Dati1!D:D,Info!$C$11+ROW()-5,))+12*LN(INDEX(Dati1!D:D,Info!$C$11+ROW()-4,))-3*LN(INDEX(Dati1!D:D,Info!$C$11+ROW()-3,)))/35</f>
        <v>0.7862040506320869</v>
      </c>
      <c r="E34" s="7">
        <f>(-3*LN(INDEX(Dati1!E:E,Info!$C$11+ROW()-7,))+12*LN(INDEX(Dati1!E:E,Info!$C$11+ROW()-6,))+17*LN(INDEX(Dati1!E:E,Info!$C$11+ROW()-5,))+12*LN(INDEX(Dati1!E:E,Info!$C$11+ROW()-4,))-3*LN(INDEX(Dati1!E:E,Info!$C$11+ROW()-3,)))/35</f>
        <v>0.1183945691173785</v>
      </c>
      <c r="F34" s="7">
        <f>(-3*LN(INDEX(Dati1!F:F,Info!$C$11+ROW()-7,))+12*LN(INDEX(Dati1!F:F,Info!$C$11+ROW()-6,))+17*LN(INDEX(Dati1!F:F,Info!$C$11+ROW()-5,))+12*LN(INDEX(Dati1!F:F,Info!$C$11+ROW()-4,))-3*LN(INDEX(Dati1!F:F,Info!$C$11+ROW()-3,)))/35</f>
        <v>0.553133425796502</v>
      </c>
      <c r="G34" s="7">
        <f>(-3*LN(INDEX(Dati1!G:G,Info!$C$11+ROW()-7,))+12*LN(INDEX(Dati1!G:G,Info!$C$11+ROW()-6,))+17*LN(INDEX(Dati1!G:G,Info!$C$11+ROW()-5,))+12*LN(INDEX(Dati1!G:G,Info!$C$11+ROW()-4,))-3*LN(INDEX(Dati1!G:G,Info!$C$11+ROW()-3,)))/35</f>
        <v>-0.03080969278212876</v>
      </c>
      <c r="H34" s="7">
        <f>(-3*LN(INDEX(Dati1!H:H,Info!$C$11+ROW()-7,))+12*LN(INDEX(Dati1!H:H,Info!$C$11+ROW()-6,))+17*LN(INDEX(Dati1!H:H,Info!$C$11+ROW()-5,))+12*LN(INDEX(Dati1!H:H,Info!$C$11+ROW()-4,))-3*LN(INDEX(Dati1!H:H,Info!$C$11+ROW()-3,)))/35</f>
        <v>0.18334375022882002</v>
      </c>
      <c r="I34" s="7">
        <f>(-3*LN(INDEX(Dati1!I:I,Info!$C$11+ROW()-7,))+12*LN(INDEX(Dati1!I:I,Info!$C$11+ROW()-6,))+17*LN(INDEX(Dati1!I:I,Info!$C$11+ROW()-5,))+12*LN(INDEX(Dati1!I:I,Info!$C$11+ROW()-4,))-3*LN(INDEX(Dati1!I:I,Info!$C$11+ROW()-3,)))/35</f>
        <v>0.7560718719160107</v>
      </c>
      <c r="J34" s="7">
        <f>(-3*LN(INDEX(Dati1!J:J,Info!$C$11+ROW()-7,))+12*LN(INDEX(Dati1!J:J,Info!$C$11+ROW()-6,))+17*LN(INDEX(Dati1!J:J,Info!$C$11+ROW()-5,))+12*LN(INDEX(Dati1!J:J,Info!$C$11+ROW()-4,))-3*LN(INDEX(Dati1!J:J,Info!$C$11+ROW()-3,)))/35</f>
        <v>0.4400158996553172</v>
      </c>
      <c r="K34" s="7">
        <f>(-3*LN(INDEX(Dati1!K:K,Info!$C$11+ROW()-7,))+12*LN(INDEX(Dati1!K:K,Info!$C$11+ROW()-6,))+17*LN(INDEX(Dati1!K:K,Info!$C$11+ROW()-5,))+12*LN(INDEX(Dati1!K:K,Info!$C$11+ROW()-4,))-3*LN(INDEX(Dati1!K:K,Info!$C$11+ROW()-3,)))/35</f>
        <v>0.327879651658832</v>
      </c>
    </row>
    <row r="35" spans="1:11" ht="15.75">
      <c r="A35" s="8">
        <f>INDEX(Dati1!A:A,Info!$C$11+ROW()-5,)</f>
        <v>1976</v>
      </c>
      <c r="B35" s="7">
        <f>(-3*LN(INDEX(Dati1!B:B,Info!$C$11+ROW()-7,))+12*LN(INDEX(Dati1!B:B,Info!$C$11+ROW()-6,))+17*LN(INDEX(Dati1!B:B,Info!$C$11+ROW()-5,))+12*LN(INDEX(Dati1!B:B,Info!$C$11+ROW()-4,))-3*LN(INDEX(Dati1!B:B,Info!$C$11+ROW()-3,)))/35</f>
        <v>-0.06805257810089356</v>
      </c>
      <c r="C35" s="7">
        <f>(-3*LN(INDEX(Dati1!C:C,Info!$C$11+ROW()-7,))+12*LN(INDEX(Dati1!C:C,Info!$C$11+ROW()-6,))+17*LN(INDEX(Dati1!C:C,Info!$C$11+ROW()-5,))+12*LN(INDEX(Dati1!C:C,Info!$C$11+ROW()-4,))-3*LN(INDEX(Dati1!C:C,Info!$C$11+ROW()-3,)))/35</f>
        <v>-0.20690440473489624</v>
      </c>
      <c r="D35" s="7">
        <f>(-3*LN(INDEX(Dati1!D:D,Info!$C$11+ROW()-7,))+12*LN(INDEX(Dati1!D:D,Info!$C$11+ROW()-6,))+17*LN(INDEX(Dati1!D:D,Info!$C$11+ROW()-5,))+12*LN(INDEX(Dati1!D:D,Info!$C$11+ROW()-4,))-3*LN(INDEX(Dati1!D:D,Info!$C$11+ROW()-3,)))/35</f>
        <v>0.9236621804393351</v>
      </c>
      <c r="E35" s="7">
        <f>(-3*LN(INDEX(Dati1!E:E,Info!$C$11+ROW()-7,))+12*LN(INDEX(Dati1!E:E,Info!$C$11+ROW()-6,))+17*LN(INDEX(Dati1!E:E,Info!$C$11+ROW()-5,))+12*LN(INDEX(Dati1!E:E,Info!$C$11+ROW()-4,))-3*LN(INDEX(Dati1!E:E,Info!$C$11+ROW()-3,)))/35</f>
        <v>0.05445268871586233</v>
      </c>
      <c r="F35" s="7">
        <f>(-3*LN(INDEX(Dati1!F:F,Info!$C$11+ROW()-7,))+12*LN(INDEX(Dati1!F:F,Info!$C$11+ROW()-6,))+17*LN(INDEX(Dati1!F:F,Info!$C$11+ROW()-5,))+12*LN(INDEX(Dati1!F:F,Info!$C$11+ROW()-4,))-3*LN(INDEX(Dati1!F:F,Info!$C$11+ROW()-3,)))/35</f>
        <v>0.4840240836475999</v>
      </c>
      <c r="G35" s="7">
        <f>(-3*LN(INDEX(Dati1!G:G,Info!$C$11+ROW()-7,))+12*LN(INDEX(Dati1!G:G,Info!$C$11+ROW()-6,))+17*LN(INDEX(Dati1!G:G,Info!$C$11+ROW()-5,))+12*LN(INDEX(Dati1!G:G,Info!$C$11+ROW()-4,))-3*LN(INDEX(Dati1!G:G,Info!$C$11+ROW()-3,)))/35</f>
        <v>0.010349206928163534</v>
      </c>
      <c r="H35" s="7">
        <f>(-3*LN(INDEX(Dati1!H:H,Info!$C$11+ROW()-7,))+12*LN(INDEX(Dati1!H:H,Info!$C$11+ROW()-6,))+17*LN(INDEX(Dati1!H:H,Info!$C$11+ROW()-5,))+12*LN(INDEX(Dati1!H:H,Info!$C$11+ROW()-4,))-3*LN(INDEX(Dati1!H:H,Info!$C$11+ROW()-3,)))/35</f>
        <v>0.20501919322128032</v>
      </c>
      <c r="I35" s="7">
        <f>(-3*LN(INDEX(Dati1!I:I,Info!$C$11+ROW()-7,))+12*LN(INDEX(Dati1!I:I,Info!$C$11+ROW()-6,))+17*LN(INDEX(Dati1!I:I,Info!$C$11+ROW()-5,))+12*LN(INDEX(Dati1!I:I,Info!$C$11+ROW()-4,))-3*LN(INDEX(Dati1!I:I,Info!$C$11+ROW()-3,)))/35</f>
        <v>0.6767339541777082</v>
      </c>
      <c r="J35" s="7">
        <f>(-3*LN(INDEX(Dati1!J:J,Info!$C$11+ROW()-7,))+12*LN(INDEX(Dati1!J:J,Info!$C$11+ROW()-6,))+17*LN(INDEX(Dati1!J:J,Info!$C$11+ROW()-5,))+12*LN(INDEX(Dati1!J:J,Info!$C$11+ROW()-4,))-3*LN(INDEX(Dati1!J:J,Info!$C$11+ROW()-3,)))/35</f>
        <v>0.31119368354735</v>
      </c>
      <c r="K35" s="7">
        <f>(-3*LN(INDEX(Dati1!K:K,Info!$C$11+ROW()-7,))+12*LN(INDEX(Dati1!K:K,Info!$C$11+ROW()-6,))+17*LN(INDEX(Dati1!K:K,Info!$C$11+ROW()-5,))+12*LN(INDEX(Dati1!K:K,Info!$C$11+ROW()-4,))-3*LN(INDEX(Dati1!K:K,Info!$C$11+ROW()-3,)))/35</f>
        <v>0.5093745917858893</v>
      </c>
    </row>
    <row r="36" spans="1:11" ht="15.75">
      <c r="A36" s="8">
        <f>INDEX(Dati1!A:A,Info!$C$11+ROW()-5,)</f>
        <v>1975</v>
      </c>
      <c r="B36" s="7">
        <f>(-3*LN(INDEX(Dati1!B:B,Info!$C$11+ROW()-7,))+12*LN(INDEX(Dati1!B:B,Info!$C$11+ROW()-6,))+17*LN(INDEX(Dati1!B:B,Info!$C$11+ROW()-5,))+12*LN(INDEX(Dati1!B:B,Info!$C$11+ROW()-4,))-3*LN(INDEX(Dati1!B:B,Info!$C$11+ROW()-3,)))/35</f>
        <v>-0.009383486172466671</v>
      </c>
      <c r="C36" s="7">
        <f>(-3*LN(INDEX(Dati1!C:C,Info!$C$11+ROW()-7,))+12*LN(INDEX(Dati1!C:C,Info!$C$11+ROW()-6,))+17*LN(INDEX(Dati1!C:C,Info!$C$11+ROW()-5,))+12*LN(INDEX(Dati1!C:C,Info!$C$11+ROW()-4,))-3*LN(INDEX(Dati1!C:C,Info!$C$11+ROW()-3,)))/35</f>
        <v>-0.13263844423122895</v>
      </c>
      <c r="D36" s="7">
        <f>(-3*LN(INDEX(Dati1!D:D,Info!$C$11+ROW()-7,))+12*LN(INDEX(Dati1!D:D,Info!$C$11+ROW()-6,))+17*LN(INDEX(Dati1!D:D,Info!$C$11+ROW()-5,))+12*LN(INDEX(Dati1!D:D,Info!$C$11+ROW()-4,))-3*LN(INDEX(Dati1!D:D,Info!$C$11+ROW()-3,)))/35</f>
        <v>1.0602046098533981</v>
      </c>
      <c r="E36" s="7">
        <f>(-3*LN(INDEX(Dati1!E:E,Info!$C$11+ROW()-7,))+12*LN(INDEX(Dati1!E:E,Info!$C$11+ROW()-6,))+17*LN(INDEX(Dati1!E:E,Info!$C$11+ROW()-5,))+12*LN(INDEX(Dati1!E:E,Info!$C$11+ROW()-4,))-3*LN(INDEX(Dati1!E:E,Info!$C$11+ROW()-3,)))/35</f>
        <v>0.343648975835651</v>
      </c>
      <c r="F36" s="7">
        <f>(-3*LN(INDEX(Dati1!F:F,Info!$C$11+ROW()-7,))+12*LN(INDEX(Dati1!F:F,Info!$C$11+ROW()-6,))+17*LN(INDEX(Dati1!F:F,Info!$C$11+ROW()-5,))+12*LN(INDEX(Dati1!F:F,Info!$C$11+ROW()-4,))-3*LN(INDEX(Dati1!F:F,Info!$C$11+ROW()-3,)))/35</f>
        <v>0.7086736484761377</v>
      </c>
      <c r="G36" s="7">
        <f>(-3*LN(INDEX(Dati1!G:G,Info!$C$11+ROW()-7,))+12*LN(INDEX(Dati1!G:G,Info!$C$11+ROW()-6,))+17*LN(INDEX(Dati1!G:G,Info!$C$11+ROW()-5,))+12*LN(INDEX(Dati1!G:G,Info!$C$11+ROW()-4,))-3*LN(INDEX(Dati1!G:G,Info!$C$11+ROW()-3,)))/35</f>
        <v>0.21841799002428228</v>
      </c>
      <c r="H36" s="7">
        <f>(-3*LN(INDEX(Dati1!H:H,Info!$C$11+ROW()-7,))+12*LN(INDEX(Dati1!H:H,Info!$C$11+ROW()-6,))+17*LN(INDEX(Dati1!H:H,Info!$C$11+ROW()-5,))+12*LN(INDEX(Dati1!H:H,Info!$C$11+ROW()-4,))-3*LN(INDEX(Dati1!H:H,Info!$C$11+ROW()-3,)))/35</f>
        <v>0.09782769032667392</v>
      </c>
      <c r="I36" s="7">
        <f>(-3*LN(INDEX(Dati1!I:I,Info!$C$11+ROW()-7,))+12*LN(INDEX(Dati1!I:I,Info!$C$11+ROW()-6,))+17*LN(INDEX(Dati1!I:I,Info!$C$11+ROW()-5,))+12*LN(INDEX(Dati1!I:I,Info!$C$11+ROW()-4,))-3*LN(INDEX(Dati1!I:I,Info!$C$11+ROW()-3,)))/35</f>
        <v>0.6079394598335921</v>
      </c>
      <c r="J36" s="7">
        <f>(-3*LN(INDEX(Dati1!J:J,Info!$C$11+ROW()-7,))+12*LN(INDEX(Dati1!J:J,Info!$C$11+ROW()-6,))+17*LN(INDEX(Dati1!J:J,Info!$C$11+ROW()-5,))+12*LN(INDEX(Dati1!J:J,Info!$C$11+ROW()-4,))-3*LN(INDEX(Dati1!J:J,Info!$C$11+ROW()-3,)))/35</f>
        <v>0.4982071825525192</v>
      </c>
      <c r="K36" s="7">
        <f>(-3*LN(INDEX(Dati1!K:K,Info!$C$11+ROW()-7,))+12*LN(INDEX(Dati1!K:K,Info!$C$11+ROW()-6,))+17*LN(INDEX(Dati1!K:K,Info!$C$11+ROW()-5,))+12*LN(INDEX(Dati1!K:K,Info!$C$11+ROW()-4,))-3*LN(INDEX(Dati1!K:K,Info!$C$11+ROW()-3,)))/35</f>
        <v>0.582921563089456</v>
      </c>
    </row>
    <row r="37" spans="1:11" ht="15.75">
      <c r="A37" s="8">
        <f>INDEX(Dati1!A:A,Info!$C$11+ROW()-5,)</f>
        <v>1974</v>
      </c>
      <c r="B37" s="7">
        <f>(-3*LN(INDEX(Dati1!B:B,Info!$C$11+ROW()-7,))+12*LN(INDEX(Dati1!B:B,Info!$C$11+ROW()-6,))+17*LN(INDEX(Dati1!B:B,Info!$C$11+ROW()-5,))+12*LN(INDEX(Dati1!B:B,Info!$C$11+ROW()-4,))-3*LN(INDEX(Dati1!B:B,Info!$C$11+ROW()-3,)))/35</f>
        <v>0.04561418668655487</v>
      </c>
      <c r="C37" s="7">
        <f>(-3*LN(INDEX(Dati1!C:C,Info!$C$11+ROW()-7,))+12*LN(INDEX(Dati1!C:C,Info!$C$11+ROW()-6,))+17*LN(INDEX(Dati1!C:C,Info!$C$11+ROW()-5,))+12*LN(INDEX(Dati1!C:C,Info!$C$11+ROW()-4,))-3*LN(INDEX(Dati1!C:C,Info!$C$11+ROW()-3,)))/35</f>
        <v>0.01124658712502449</v>
      </c>
      <c r="D37" s="7">
        <f>(-3*LN(INDEX(Dati1!D:D,Info!$C$11+ROW()-7,))+12*LN(INDEX(Dati1!D:D,Info!$C$11+ROW()-6,))+17*LN(INDEX(Dati1!D:D,Info!$C$11+ROW()-5,))+12*LN(INDEX(Dati1!D:D,Info!$C$11+ROW()-4,))-3*LN(INDEX(Dati1!D:D,Info!$C$11+ROW()-3,)))/35</f>
        <v>1.073441644601367</v>
      </c>
      <c r="E37" s="7">
        <f>(-3*LN(INDEX(Dati1!E:E,Info!$C$11+ROW()-7,))+12*LN(INDEX(Dati1!E:E,Info!$C$11+ROW()-6,))+17*LN(INDEX(Dati1!E:E,Info!$C$11+ROW()-5,))+12*LN(INDEX(Dati1!E:E,Info!$C$11+ROW()-4,))-3*LN(INDEX(Dati1!E:E,Info!$C$11+ROW()-3,)))/35</f>
        <v>0.564470417050419</v>
      </c>
      <c r="F37" s="7">
        <f>(-3*LN(INDEX(Dati1!F:F,Info!$C$11+ROW()-7,))+12*LN(INDEX(Dati1!F:F,Info!$C$11+ROW()-6,))+17*LN(INDEX(Dati1!F:F,Info!$C$11+ROW()-5,))+12*LN(INDEX(Dati1!F:F,Info!$C$11+ROW()-4,))-3*LN(INDEX(Dati1!F:F,Info!$C$11+ROW()-3,)))/35</f>
        <v>0.9165365702405288</v>
      </c>
      <c r="G37" s="7">
        <f>(-3*LN(INDEX(Dati1!G:G,Info!$C$11+ROW()-7,))+12*LN(INDEX(Dati1!G:G,Info!$C$11+ROW()-6,))+17*LN(INDEX(Dati1!G:G,Info!$C$11+ROW()-5,))+12*LN(INDEX(Dati1!G:G,Info!$C$11+ROW()-4,))-3*LN(INDEX(Dati1!G:G,Info!$C$11+ROW()-3,)))/35</f>
        <v>0.3476196816112446</v>
      </c>
      <c r="H37" s="7">
        <f>(-3*LN(INDEX(Dati1!H:H,Info!$C$11+ROW()-7,))+12*LN(INDEX(Dati1!H:H,Info!$C$11+ROW()-6,))+17*LN(INDEX(Dati1!H:H,Info!$C$11+ROW()-5,))+12*LN(INDEX(Dati1!H:H,Info!$C$11+ROW()-4,))-3*LN(INDEX(Dati1!H:H,Info!$C$11+ROW()-3,)))/35</f>
        <v>0.2993506003924302</v>
      </c>
      <c r="I37" s="7">
        <f>(-3*LN(INDEX(Dati1!I:I,Info!$C$11+ROW()-7,))+12*LN(INDEX(Dati1!I:I,Info!$C$11+ROW()-6,))+17*LN(INDEX(Dati1!I:I,Info!$C$11+ROW()-5,))+12*LN(INDEX(Dati1!I:I,Info!$C$11+ROW()-4,))-3*LN(INDEX(Dati1!I:I,Info!$C$11+ROW()-3,)))/35</f>
        <v>0.5243597361700166</v>
      </c>
      <c r="J37" s="7">
        <f>(-3*LN(INDEX(Dati1!J:J,Info!$C$11+ROW()-7,))+12*LN(INDEX(Dati1!J:J,Info!$C$11+ROW()-6,))+17*LN(INDEX(Dati1!J:J,Info!$C$11+ROW()-5,))+12*LN(INDEX(Dati1!J:J,Info!$C$11+ROW()-4,))-3*LN(INDEX(Dati1!J:J,Info!$C$11+ROW()-3,)))/35</f>
        <v>0.6557674737813343</v>
      </c>
      <c r="K37" s="7">
        <f>(-3*LN(INDEX(Dati1!K:K,Info!$C$11+ROW()-7,))+12*LN(INDEX(Dati1!K:K,Info!$C$11+ROW()-6,))+17*LN(INDEX(Dati1!K:K,Info!$C$11+ROW()-5,))+12*LN(INDEX(Dati1!K:K,Info!$C$11+ROW()-4,))-3*LN(INDEX(Dati1!K:K,Info!$C$11+ROW()-3,)))/35</f>
        <v>0.6844648981479245</v>
      </c>
    </row>
    <row r="38" spans="1:11" ht="15.75">
      <c r="A38" s="8">
        <f>INDEX(Dati1!A:A,Info!$C$11+ROW()-5,)</f>
        <v>1973</v>
      </c>
      <c r="B38" s="7">
        <f>(-3*LN(INDEX(Dati1!B:B,Info!$C$11+ROW()-7,))+12*LN(INDEX(Dati1!B:B,Info!$C$11+ROW()-6,))+17*LN(INDEX(Dati1!B:B,Info!$C$11+ROW()-5,))+12*LN(INDEX(Dati1!B:B,Info!$C$11+ROW()-4,))-3*LN(INDEX(Dati1!B:B,Info!$C$11+ROW()-3,)))/35</f>
        <v>0.0263535627213822</v>
      </c>
      <c r="C38" s="7">
        <f>(-3*LN(INDEX(Dati1!C:C,Info!$C$11+ROW()-7,))+12*LN(INDEX(Dati1!C:C,Info!$C$11+ROW()-6,))+17*LN(INDEX(Dati1!C:C,Info!$C$11+ROW()-5,))+12*LN(INDEX(Dati1!C:C,Info!$C$11+ROW()-4,))-3*LN(INDEX(Dati1!C:C,Info!$C$11+ROW()-3,)))/35</f>
        <v>0.04759441692003374</v>
      </c>
      <c r="D38" s="7">
        <f>(-3*LN(INDEX(Dati1!D:D,Info!$C$11+ROW()-7,))+12*LN(INDEX(Dati1!D:D,Info!$C$11+ROW()-6,))+17*LN(INDEX(Dati1!D:D,Info!$C$11+ROW()-5,))+12*LN(INDEX(Dati1!D:D,Info!$C$11+ROW()-4,))-3*LN(INDEX(Dati1!D:D,Info!$C$11+ROW()-3,)))/35</f>
        <v>1.0516749964327412</v>
      </c>
      <c r="E38" s="7">
        <f>(-3*LN(INDEX(Dati1!E:E,Info!$C$11+ROW()-7,))+12*LN(INDEX(Dati1!E:E,Info!$C$11+ROW()-6,))+17*LN(INDEX(Dati1!E:E,Info!$C$11+ROW()-5,))+12*LN(INDEX(Dati1!E:E,Info!$C$11+ROW()-4,))-3*LN(INDEX(Dati1!E:E,Info!$C$11+ROW()-3,)))/35</f>
        <v>0.41376036970613245</v>
      </c>
      <c r="F38" s="7">
        <f>(-3*LN(INDEX(Dati1!F:F,Info!$C$11+ROW()-7,))+12*LN(INDEX(Dati1!F:F,Info!$C$11+ROW()-6,))+17*LN(INDEX(Dati1!F:F,Info!$C$11+ROW()-5,))+12*LN(INDEX(Dati1!F:F,Info!$C$11+ROW()-4,))-3*LN(INDEX(Dati1!F:F,Info!$C$11+ROW()-3,)))/35</f>
        <v>0.972544831946388</v>
      </c>
      <c r="G38" s="7">
        <f>(-3*LN(INDEX(Dati1!G:G,Info!$C$11+ROW()-7,))+12*LN(INDEX(Dati1!G:G,Info!$C$11+ROW()-6,))+17*LN(INDEX(Dati1!G:G,Info!$C$11+ROW()-5,))+12*LN(INDEX(Dati1!G:G,Info!$C$11+ROW()-4,))-3*LN(INDEX(Dati1!G:G,Info!$C$11+ROW()-3,)))/35</f>
        <v>0.4031973350065112</v>
      </c>
      <c r="H38" s="7">
        <f>(-3*LN(INDEX(Dati1!H:H,Info!$C$11+ROW()-7,))+12*LN(INDEX(Dati1!H:H,Info!$C$11+ROW()-6,))+17*LN(INDEX(Dati1!H:H,Info!$C$11+ROW()-5,))+12*LN(INDEX(Dati1!H:H,Info!$C$11+ROW()-4,))-3*LN(INDEX(Dati1!H:H,Info!$C$11+ROW()-3,)))/35</f>
        <v>0.6504512986202761</v>
      </c>
      <c r="I38" s="7">
        <f>(-3*LN(INDEX(Dati1!I:I,Info!$C$11+ROW()-7,))+12*LN(INDEX(Dati1!I:I,Info!$C$11+ROW()-6,))+17*LN(INDEX(Dati1!I:I,Info!$C$11+ROW()-5,))+12*LN(INDEX(Dati1!I:I,Info!$C$11+ROW()-4,))-3*LN(INDEX(Dati1!I:I,Info!$C$11+ROW()-3,)))/35</f>
        <v>0.5059569709120859</v>
      </c>
      <c r="J38" s="7">
        <f>(-3*LN(INDEX(Dati1!J:J,Info!$C$11+ROW()-7,))+12*LN(INDEX(Dati1!J:J,Info!$C$11+ROW()-6,))+17*LN(INDEX(Dati1!J:J,Info!$C$11+ROW()-5,))+12*LN(INDEX(Dati1!J:J,Info!$C$11+ROW()-4,))-3*LN(INDEX(Dati1!J:J,Info!$C$11+ROW()-3,)))/35</f>
        <v>0.7113241813690125</v>
      </c>
      <c r="K38" s="7">
        <f>(-3*LN(INDEX(Dati1!K:K,Info!$C$11+ROW()-7,))+12*LN(INDEX(Dati1!K:K,Info!$C$11+ROW()-6,))+17*LN(INDEX(Dati1!K:K,Info!$C$11+ROW()-5,))+12*LN(INDEX(Dati1!K:K,Info!$C$11+ROW()-4,))-3*LN(INDEX(Dati1!K:K,Info!$C$11+ROW()-3,)))/35</f>
        <v>0.6148284940371826</v>
      </c>
    </row>
    <row r="39" spans="1:11" ht="15.75">
      <c r="A39" s="8">
        <f>INDEX(Dati1!A:A,Info!$C$11+ROW()-5,)</f>
        <v>1972</v>
      </c>
      <c r="B39" s="7">
        <f>(-3*LN(INDEX(Dati1!B:B,Info!$C$11+ROW()-7,))+12*LN(INDEX(Dati1!B:B,Info!$C$11+ROW()-6,))+17*LN(INDEX(Dati1!B:B,Info!$C$11+ROW()-5,))+12*LN(INDEX(Dati1!B:B,Info!$C$11+ROW()-4,))-3*LN(INDEX(Dati1!B:B,Info!$C$11+ROW()-3,)))/35</f>
        <v>-0.15400170164416446</v>
      </c>
      <c r="C39" s="7">
        <f>(-3*LN(INDEX(Dati1!C:C,Info!$C$11+ROW()-7,))+12*LN(INDEX(Dati1!C:C,Info!$C$11+ROW()-6,))+17*LN(INDEX(Dati1!C:C,Info!$C$11+ROW()-5,))+12*LN(INDEX(Dati1!C:C,Info!$C$11+ROW()-4,))-3*LN(INDEX(Dati1!C:C,Info!$C$11+ROW()-3,)))/35</f>
        <v>-0.08263781507966228</v>
      </c>
      <c r="D39" s="7">
        <f>(-3*LN(INDEX(Dati1!D:D,Info!$C$11+ROW()-7,))+12*LN(INDEX(Dati1!D:D,Info!$C$11+ROW()-6,))+17*LN(INDEX(Dati1!D:D,Info!$C$11+ROW()-5,))+12*LN(INDEX(Dati1!D:D,Info!$C$11+ROW()-4,))-3*LN(INDEX(Dati1!D:D,Info!$C$11+ROW()-3,)))/35</f>
        <v>0.9801332041267498</v>
      </c>
      <c r="E39" s="7">
        <f>(-3*LN(INDEX(Dati1!E:E,Info!$C$11+ROW()-7,))+12*LN(INDEX(Dati1!E:E,Info!$C$11+ROW()-6,))+17*LN(INDEX(Dati1!E:E,Info!$C$11+ROW()-5,))+12*LN(INDEX(Dati1!E:E,Info!$C$11+ROW()-4,))-3*LN(INDEX(Dati1!E:E,Info!$C$11+ROW()-3,)))/35</f>
        <v>0.12951892237022503</v>
      </c>
      <c r="F39" s="7">
        <f>(-3*LN(INDEX(Dati1!F:F,Info!$C$11+ROW()-7,))+12*LN(INDEX(Dati1!F:F,Info!$C$11+ROW()-6,))+17*LN(INDEX(Dati1!F:F,Info!$C$11+ROW()-5,))+12*LN(INDEX(Dati1!F:F,Info!$C$11+ROW()-4,))-3*LN(INDEX(Dati1!F:F,Info!$C$11+ROW()-3,)))/35</f>
        <v>0.8020925716915106</v>
      </c>
      <c r="G39" s="7">
        <f>(-3*LN(INDEX(Dati1!G:G,Info!$C$11+ROW()-7,))+12*LN(INDEX(Dati1!G:G,Info!$C$11+ROW()-6,))+17*LN(INDEX(Dati1!G:G,Info!$C$11+ROW()-5,))+12*LN(INDEX(Dati1!G:G,Info!$C$11+ROW()-4,))-3*LN(INDEX(Dati1!G:G,Info!$C$11+ROW()-3,)))/35</f>
        <v>0.4665930472104334</v>
      </c>
      <c r="H39" s="7">
        <f>(-3*LN(INDEX(Dati1!H:H,Info!$C$11+ROW()-7,))+12*LN(INDEX(Dati1!H:H,Info!$C$11+ROW()-6,))+17*LN(INDEX(Dati1!H:H,Info!$C$11+ROW()-5,))+12*LN(INDEX(Dati1!H:H,Info!$C$11+ROW()-4,))-3*LN(INDEX(Dati1!H:H,Info!$C$11+ROW()-3,)))/35</f>
        <v>0.7061051154826602</v>
      </c>
      <c r="I39" s="7">
        <f>(-3*LN(INDEX(Dati1!I:I,Info!$C$11+ROW()-7,))+12*LN(INDEX(Dati1!I:I,Info!$C$11+ROW()-6,))+17*LN(INDEX(Dati1!I:I,Info!$C$11+ROW()-5,))+12*LN(INDEX(Dati1!I:I,Info!$C$11+ROW()-4,))-3*LN(INDEX(Dati1!I:I,Info!$C$11+ROW()-3,)))/35</f>
        <v>0.569419424155828</v>
      </c>
      <c r="J39" s="7">
        <f>(-3*LN(INDEX(Dati1!J:J,Info!$C$11+ROW()-7,))+12*LN(INDEX(Dati1!J:J,Info!$C$11+ROW()-6,))+17*LN(INDEX(Dati1!J:J,Info!$C$11+ROW()-5,))+12*LN(INDEX(Dati1!J:J,Info!$C$11+ROW()-4,))-3*LN(INDEX(Dati1!J:J,Info!$C$11+ROW()-3,)))/35</f>
        <v>0.5489213412784737</v>
      </c>
      <c r="K39" s="7">
        <f>(-3*LN(INDEX(Dati1!K:K,Info!$C$11+ROW()-7,))+12*LN(INDEX(Dati1!K:K,Info!$C$11+ROW()-6,))+17*LN(INDEX(Dati1!K:K,Info!$C$11+ROW()-5,))+12*LN(INDEX(Dati1!K:K,Info!$C$11+ROW()-4,))-3*LN(INDEX(Dati1!K:K,Info!$C$11+ROW()-3,)))/35</f>
        <v>0.3817132201903197</v>
      </c>
    </row>
    <row r="40" spans="1:11" ht="15.75">
      <c r="A40" s="8">
        <f>INDEX(Dati1!A:A,Info!$C$11+ROW()-5,)</f>
        <v>1971</v>
      </c>
      <c r="B40" s="7">
        <f>(-3*LN(INDEX(Dati1!B:B,Info!$C$11+ROW()-7,))+12*LN(INDEX(Dati1!B:B,Info!$C$11+ROW()-6,))+17*LN(INDEX(Dati1!B:B,Info!$C$11+ROW()-5,))+12*LN(INDEX(Dati1!B:B,Info!$C$11+ROW()-4,))-3*LN(INDEX(Dati1!B:B,Info!$C$11+ROW()-3,)))/35</f>
        <v>-0.291721092178972</v>
      </c>
      <c r="C40" s="7">
        <f>(-3*LN(INDEX(Dati1!C:C,Info!$C$11+ROW()-7,))+12*LN(INDEX(Dati1!C:C,Info!$C$11+ROW()-6,))+17*LN(INDEX(Dati1!C:C,Info!$C$11+ROW()-5,))+12*LN(INDEX(Dati1!C:C,Info!$C$11+ROW()-4,))-3*LN(INDEX(Dati1!C:C,Info!$C$11+ROW()-3,)))/35</f>
        <v>-0.4714204174256442</v>
      </c>
      <c r="D40" s="7">
        <f>(-3*LN(INDEX(Dati1!D:D,Info!$C$11+ROW()-7,))+12*LN(INDEX(Dati1!D:D,Info!$C$11+ROW()-6,))+17*LN(INDEX(Dati1!D:D,Info!$C$11+ROW()-5,))+12*LN(INDEX(Dati1!D:D,Info!$C$11+ROW()-4,))-3*LN(INDEX(Dati1!D:D,Info!$C$11+ROW()-3,)))/35</f>
        <v>0.9212703325895977</v>
      </c>
      <c r="E40" s="7">
        <f>(-3*LN(INDEX(Dati1!E:E,Info!$C$11+ROW()-7,))+12*LN(INDEX(Dati1!E:E,Info!$C$11+ROW()-6,))+17*LN(INDEX(Dati1!E:E,Info!$C$11+ROW()-5,))+12*LN(INDEX(Dati1!E:E,Info!$C$11+ROW()-4,))-3*LN(INDEX(Dati1!E:E,Info!$C$11+ROW()-3,)))/35</f>
        <v>-0.13605723549360924</v>
      </c>
      <c r="F40" s="7">
        <f>(-3*LN(INDEX(Dati1!F:F,Info!$C$11+ROW()-7,))+12*LN(INDEX(Dati1!F:F,Info!$C$11+ROW()-6,))+17*LN(INDEX(Dati1!F:F,Info!$C$11+ROW()-5,))+12*LN(INDEX(Dati1!F:F,Info!$C$11+ROW()-4,))-3*LN(INDEX(Dati1!F:F,Info!$C$11+ROW()-3,)))/35</f>
        <v>0.6974185235483225</v>
      </c>
      <c r="G40" s="7">
        <f>(-3*LN(INDEX(Dati1!G:G,Info!$C$11+ROW()-7,))+12*LN(INDEX(Dati1!G:G,Info!$C$11+ROW()-6,))+17*LN(INDEX(Dati1!G:G,Info!$C$11+ROW()-5,))+12*LN(INDEX(Dati1!G:G,Info!$C$11+ROW()-4,))-3*LN(INDEX(Dati1!G:G,Info!$C$11+ROW()-3,)))/35</f>
        <v>0.3682450391221071</v>
      </c>
      <c r="H40" s="7">
        <f>(-3*LN(INDEX(Dati1!H:H,Info!$C$11+ROW()-7,))+12*LN(INDEX(Dati1!H:H,Info!$C$11+ROW()-6,))+17*LN(INDEX(Dati1!H:H,Info!$C$11+ROW()-5,))+12*LN(INDEX(Dati1!H:H,Info!$C$11+ROW()-4,))-3*LN(INDEX(Dati1!H:H,Info!$C$11+ROW()-3,)))/35</f>
        <v>0.6217013250356843</v>
      </c>
      <c r="I40" s="7">
        <f>(-3*LN(INDEX(Dati1!I:I,Info!$C$11+ROW()-7,))+12*LN(INDEX(Dati1!I:I,Info!$C$11+ROW()-6,))+17*LN(INDEX(Dati1!I:I,Info!$C$11+ROW()-5,))+12*LN(INDEX(Dati1!I:I,Info!$C$11+ROW()-4,))-3*LN(INDEX(Dati1!I:I,Info!$C$11+ROW()-3,)))/35</f>
        <v>0.676369627807031</v>
      </c>
      <c r="J40" s="7">
        <f>(-3*LN(INDEX(Dati1!J:J,Info!$C$11+ROW()-7,))+12*LN(INDEX(Dati1!J:J,Info!$C$11+ROW()-6,))+17*LN(INDEX(Dati1!J:J,Info!$C$11+ROW()-5,))+12*LN(INDEX(Dati1!J:J,Info!$C$11+ROW()-4,))-3*LN(INDEX(Dati1!J:J,Info!$C$11+ROW()-3,)))/35</f>
        <v>0.43674093220343785</v>
      </c>
      <c r="K40" s="7">
        <f>(-3*LN(INDEX(Dati1!K:K,Info!$C$11+ROW()-7,))+12*LN(INDEX(Dati1!K:K,Info!$C$11+ROW()-6,))+17*LN(INDEX(Dati1!K:K,Info!$C$11+ROW()-5,))+12*LN(INDEX(Dati1!K:K,Info!$C$11+ROW()-4,))-3*LN(INDEX(Dati1!K:K,Info!$C$11+ROW()-3,)))/35</f>
        <v>0.16192623201130688</v>
      </c>
    </row>
    <row r="41" spans="1:11" ht="15.75">
      <c r="A41" s="8">
        <f>INDEX(Dati1!A:A,Info!$C$11+ROW()-5,)</f>
        <v>1970</v>
      </c>
      <c r="B41" s="7">
        <f>(-3*LN(INDEX(Dati1!B:B,Info!$C$11+ROW()-7,))+12*LN(INDEX(Dati1!B:B,Info!$C$11+ROW()-6,))+17*LN(INDEX(Dati1!B:B,Info!$C$11+ROW()-5,))+12*LN(INDEX(Dati1!B:B,Info!$C$11+ROW()-4,))-3*LN(INDEX(Dati1!B:B,Info!$C$11+ROW()-3,)))/35</f>
        <v>-0.28026872336949005</v>
      </c>
      <c r="C41" s="7">
        <f>(-3*LN(INDEX(Dati1!C:C,Info!$C$11+ROW()-7,))+12*LN(INDEX(Dati1!C:C,Info!$C$11+ROW()-6,))+17*LN(INDEX(Dati1!C:C,Info!$C$11+ROW()-5,))+12*LN(INDEX(Dati1!C:C,Info!$C$11+ROW()-4,))-3*LN(INDEX(Dati1!C:C,Info!$C$11+ROW()-3,)))/35</f>
        <v>-0.942951075555</v>
      </c>
      <c r="D41" s="7">
        <f>(-3*LN(INDEX(Dati1!D:D,Info!$C$11+ROW()-7,))+12*LN(INDEX(Dati1!D:D,Info!$C$11+ROW()-6,))+17*LN(INDEX(Dati1!D:D,Info!$C$11+ROW()-5,))+12*LN(INDEX(Dati1!D:D,Info!$C$11+ROW()-4,))-3*LN(INDEX(Dati1!D:D,Info!$C$11+ROW()-3,)))/35</f>
        <v>0.6077838088451301</v>
      </c>
      <c r="E41" s="7">
        <f>(-3*LN(INDEX(Dati1!E:E,Info!$C$11+ROW()-7,))+12*LN(INDEX(Dati1!E:E,Info!$C$11+ROW()-6,))+17*LN(INDEX(Dati1!E:E,Info!$C$11+ROW()-5,))+12*LN(INDEX(Dati1!E:E,Info!$C$11+ROW()-4,))-3*LN(INDEX(Dati1!E:E,Info!$C$11+ROW()-3,)))/35</f>
        <v>-0.34204941451911935</v>
      </c>
      <c r="F41" s="7">
        <f>(-3*LN(INDEX(Dati1!F:F,Info!$C$11+ROW()-7,))+12*LN(INDEX(Dati1!F:F,Info!$C$11+ROW()-6,))+17*LN(INDEX(Dati1!F:F,Info!$C$11+ROW()-5,))+12*LN(INDEX(Dati1!F:F,Info!$C$11+ROW()-4,))-3*LN(INDEX(Dati1!F:F,Info!$C$11+ROW()-3,)))/35</f>
        <v>0.5344413745793553</v>
      </c>
      <c r="G41" s="7">
        <f>(-3*LN(INDEX(Dati1!G:G,Info!$C$11+ROW()-7,))+12*LN(INDEX(Dati1!G:G,Info!$C$11+ROW()-6,))+17*LN(INDEX(Dati1!G:G,Info!$C$11+ROW()-5,))+12*LN(INDEX(Dati1!G:G,Info!$C$11+ROW()-4,))-3*LN(INDEX(Dati1!G:G,Info!$C$11+ROW()-3,)))/35</f>
        <v>0.2902011386701496</v>
      </c>
      <c r="H41" s="7">
        <f>(-3*LN(INDEX(Dati1!H:H,Info!$C$11+ROW()-7,))+12*LN(INDEX(Dati1!H:H,Info!$C$11+ROW()-6,))+17*LN(INDEX(Dati1!H:H,Info!$C$11+ROW()-5,))+12*LN(INDEX(Dati1!H:H,Info!$C$11+ROW()-4,))-3*LN(INDEX(Dati1!H:H,Info!$C$11+ROW()-3,)))/35</f>
        <v>0.5614938398200737</v>
      </c>
      <c r="I41" s="7">
        <f>(-3*LN(INDEX(Dati1!I:I,Info!$C$11+ROW()-7,))+12*LN(INDEX(Dati1!I:I,Info!$C$11+ROW()-6,))+17*LN(INDEX(Dati1!I:I,Info!$C$11+ROW()-5,))+12*LN(INDEX(Dati1!I:I,Info!$C$11+ROW()-4,))-3*LN(INDEX(Dati1!I:I,Info!$C$11+ROW()-3,)))/35</f>
        <v>0.5800534360301399</v>
      </c>
      <c r="J41" s="7">
        <f>(-3*LN(INDEX(Dati1!J:J,Info!$C$11+ROW()-7,))+12*LN(INDEX(Dati1!J:J,Info!$C$11+ROW()-6,))+17*LN(INDEX(Dati1!J:J,Info!$C$11+ROW()-5,))+12*LN(INDEX(Dati1!J:J,Info!$C$11+ROW()-4,))-3*LN(INDEX(Dati1!J:J,Info!$C$11+ROW()-3,)))/35</f>
        <v>0.31603278841269944</v>
      </c>
      <c r="K41" s="7">
        <f>(-3*LN(INDEX(Dati1!K:K,Info!$C$11+ROW()-7,))+12*LN(INDEX(Dati1!K:K,Info!$C$11+ROW()-6,))+17*LN(INDEX(Dati1!K:K,Info!$C$11+ROW()-5,))+12*LN(INDEX(Dati1!K:K,Info!$C$11+ROW()-4,))-3*LN(INDEX(Dati1!K:K,Info!$C$11+ROW()-3,)))/35</f>
        <v>0.0942237351881314</v>
      </c>
    </row>
    <row r="42" spans="1:11" ht="15.75">
      <c r="A42" s="8">
        <f>INDEX(Dati1!A:A,Info!$C$11+ROW()-5,)</f>
        <v>1969</v>
      </c>
      <c r="B42" s="7">
        <f>(-3*LN(INDEX(Dati1!B:B,Info!$C$11+ROW()-7,))+12*LN(INDEX(Dati1!B:B,Info!$C$11+ROW()-6,))+17*LN(INDEX(Dati1!B:B,Info!$C$11+ROW()-5,))+12*LN(INDEX(Dati1!B:B,Info!$C$11+ROW()-4,))-3*LN(INDEX(Dati1!B:B,Info!$C$11+ROW()-3,)))/35</f>
        <v>-0.17850001568285076</v>
      </c>
      <c r="C42" s="7">
        <f>(-3*LN(INDEX(Dati1!C:C,Info!$C$11+ROW()-7,))+12*LN(INDEX(Dati1!C:C,Info!$C$11+ROW()-6,))+17*LN(INDEX(Dati1!C:C,Info!$C$11+ROW()-5,))+12*LN(INDEX(Dati1!C:C,Info!$C$11+ROW()-4,))-3*LN(INDEX(Dati1!C:C,Info!$C$11+ROW()-3,)))/35</f>
        <v>-1.1684189507080884</v>
      </c>
      <c r="D42" s="7">
        <f>(-3*LN(INDEX(Dati1!D:D,Info!$C$11+ROW()-7,))+12*LN(INDEX(Dati1!D:D,Info!$C$11+ROW()-6,))+17*LN(INDEX(Dati1!D:D,Info!$C$11+ROW()-5,))+12*LN(INDEX(Dati1!D:D,Info!$C$11+ROW()-4,))-3*LN(INDEX(Dati1!D:D,Info!$C$11+ROW()-3,)))/35</f>
        <v>0.17031141084605975</v>
      </c>
      <c r="E42" s="7">
        <f>(-3*LN(INDEX(Dati1!E:E,Info!$C$11+ROW()-7,))+12*LN(INDEX(Dati1!E:E,Info!$C$11+ROW()-6,))+17*LN(INDEX(Dati1!E:E,Info!$C$11+ROW()-5,))+12*LN(INDEX(Dati1!E:E,Info!$C$11+ROW()-4,))-3*LN(INDEX(Dati1!E:E,Info!$C$11+ROW()-3,)))/35</f>
        <v>-0.2248442944461821</v>
      </c>
      <c r="F42" s="7">
        <f>(-3*LN(INDEX(Dati1!F:F,Info!$C$11+ROW()-7,))+12*LN(INDEX(Dati1!F:F,Info!$C$11+ROW()-6,))+17*LN(INDEX(Dati1!F:F,Info!$C$11+ROW()-5,))+12*LN(INDEX(Dati1!F:F,Info!$C$11+ROW()-4,))-3*LN(INDEX(Dati1!F:F,Info!$C$11+ROW()-3,)))/35</f>
        <v>0.6160952005225094</v>
      </c>
      <c r="G42" s="7">
        <f>(-3*LN(INDEX(Dati1!G:G,Info!$C$11+ROW()-7,))+12*LN(INDEX(Dati1!G:G,Info!$C$11+ROW()-6,))+17*LN(INDEX(Dati1!G:G,Info!$C$11+ROW()-5,))+12*LN(INDEX(Dati1!G:G,Info!$C$11+ROW()-4,))-3*LN(INDEX(Dati1!G:G,Info!$C$11+ROW()-3,)))/35</f>
        <v>0.5919278799324834</v>
      </c>
      <c r="H42" s="7">
        <f>(-3*LN(INDEX(Dati1!H:H,Info!$C$11+ROW()-7,))+12*LN(INDEX(Dati1!H:H,Info!$C$11+ROW()-6,))+17*LN(INDEX(Dati1!H:H,Info!$C$11+ROW()-5,))+12*LN(INDEX(Dati1!H:H,Info!$C$11+ROW()-4,))-3*LN(INDEX(Dati1!H:H,Info!$C$11+ROW()-3,)))/35</f>
        <v>1.3238157826220371</v>
      </c>
      <c r="I42" s="7">
        <f>(-3*LN(INDEX(Dati1!I:I,Info!$C$11+ROW()-7,))+12*LN(INDEX(Dati1!I:I,Info!$C$11+ROW()-6,))+17*LN(INDEX(Dati1!I:I,Info!$C$11+ROW()-5,))+12*LN(INDEX(Dati1!I:I,Info!$C$11+ROW()-4,))-3*LN(INDEX(Dati1!I:I,Info!$C$11+ROW()-3,)))/35</f>
        <v>0.77235059583394</v>
      </c>
      <c r="J42" s="7">
        <f>(-3*LN(INDEX(Dati1!J:J,Info!$C$11+ROW()-7,))+12*LN(INDEX(Dati1!J:J,Info!$C$11+ROW()-6,))+17*LN(INDEX(Dati1!J:J,Info!$C$11+ROW()-5,))+12*LN(INDEX(Dati1!J:J,Info!$C$11+ROW()-4,))-3*LN(INDEX(Dati1!J:J,Info!$C$11+ROW()-3,)))/35</f>
        <v>0.2640314823369765</v>
      </c>
      <c r="K42" s="7">
        <f>(-3*LN(INDEX(Dati1!K:K,Info!$C$11+ROW()-7,))+12*LN(INDEX(Dati1!K:K,Info!$C$11+ROW()-6,))+17*LN(INDEX(Dati1!K:K,Info!$C$11+ROW()-5,))+12*LN(INDEX(Dati1!K:K,Info!$C$11+ROW()-4,))-3*LN(INDEX(Dati1!K:K,Info!$C$11+ROW()-3,)))/35</f>
        <v>0.23066048848237558</v>
      </c>
    </row>
    <row r="43" spans="1:11" ht="15.75">
      <c r="A43" s="8">
        <f>INDEX(Dati1!A:A,Info!$C$11+ROW()-5,)</f>
        <v>1968</v>
      </c>
      <c r="B43" s="7">
        <f>(-3*LN(INDEX(Dati1!B:B,Info!$C$11+ROW()-7,))+12*LN(INDEX(Dati1!B:B,Info!$C$11+ROW()-6,))+17*LN(INDEX(Dati1!B:B,Info!$C$11+ROW()-5,))+12*LN(INDEX(Dati1!B:B,Info!$C$11+ROW()-4,))-3*LN(INDEX(Dati1!B:B,Info!$C$11+ROW()-3,)))/35</f>
        <v>-0.17137424282219257</v>
      </c>
      <c r="C43" s="7">
        <f>(-3*LN(INDEX(Dati1!C:C,Info!$C$11+ROW()-7,))+12*LN(INDEX(Dati1!C:C,Info!$C$11+ROW()-6,))+17*LN(INDEX(Dati1!C:C,Info!$C$11+ROW()-5,))+12*LN(INDEX(Dati1!C:C,Info!$C$11+ROW()-4,))-3*LN(INDEX(Dati1!C:C,Info!$C$11+ROW()-3,)))/35</f>
        <v>-0.9157111566543434</v>
      </c>
      <c r="D43" s="7">
        <f>(-3*LN(INDEX(Dati1!D:D,Info!$C$11+ROW()-7,))+12*LN(INDEX(Dati1!D:D,Info!$C$11+ROW()-6,))+17*LN(INDEX(Dati1!D:D,Info!$C$11+ROW()-5,))+12*LN(INDEX(Dati1!D:D,Info!$C$11+ROW()-4,))-3*LN(INDEX(Dati1!D:D,Info!$C$11+ROW()-3,)))/35</f>
        <v>-0.024119221981650098</v>
      </c>
      <c r="E43" s="7">
        <f>(-3*LN(INDEX(Dati1!E:E,Info!$C$11+ROW()-7,))+12*LN(INDEX(Dati1!E:E,Info!$C$11+ROW()-6,))+17*LN(INDEX(Dati1!E:E,Info!$C$11+ROW()-5,))+12*LN(INDEX(Dati1!E:E,Info!$C$11+ROW()-4,))-3*LN(INDEX(Dati1!E:E,Info!$C$11+ROW()-3,)))/35</f>
        <v>-0.019304071571263463</v>
      </c>
      <c r="F43" s="7">
        <f>(-3*LN(INDEX(Dati1!F:F,Info!$C$11+ROW()-7,))+12*LN(INDEX(Dati1!F:F,Info!$C$11+ROW()-6,))+17*LN(INDEX(Dati1!F:F,Info!$C$11+ROW()-5,))+12*LN(INDEX(Dati1!F:F,Info!$C$11+ROW()-4,))-3*LN(INDEX(Dati1!F:F,Info!$C$11+ROW()-3,)))/35</f>
        <v>0.5046310934426251</v>
      </c>
      <c r="G43" s="7">
        <f>(-3*LN(INDEX(Dati1!G:G,Info!$C$11+ROW()-7,))+12*LN(INDEX(Dati1!G:G,Info!$C$11+ROW()-6,))+17*LN(INDEX(Dati1!G:G,Info!$C$11+ROW()-5,))+12*LN(INDEX(Dati1!G:G,Info!$C$11+ROW()-4,))-3*LN(INDEX(Dati1!G:G,Info!$C$11+ROW()-3,)))/35</f>
        <v>0.9659684508867765</v>
      </c>
      <c r="H43" s="7">
        <f>(-3*LN(INDEX(Dati1!H:H,Info!$C$11+ROW()-7,))+12*LN(INDEX(Dati1!H:H,Info!$C$11+ROW()-6,))+17*LN(INDEX(Dati1!H:H,Info!$C$11+ROW()-5,))+12*LN(INDEX(Dati1!H:H,Info!$C$11+ROW()-4,))-3*LN(INDEX(Dati1!H:H,Info!$C$11+ROW()-3,)))/35</f>
        <v>1.2511102230962505</v>
      </c>
      <c r="I43" s="7">
        <f>(-3*LN(INDEX(Dati1!I:I,Info!$C$11+ROW()-7,))+12*LN(INDEX(Dati1!I:I,Info!$C$11+ROW()-6,))+17*LN(INDEX(Dati1!I:I,Info!$C$11+ROW()-5,))+12*LN(INDEX(Dati1!I:I,Info!$C$11+ROW()-4,))-3*LN(INDEX(Dati1!I:I,Info!$C$11+ROW()-3,)))/35</f>
        <v>0.7778127505801163</v>
      </c>
      <c r="J43" s="7">
        <f>(-3*LN(INDEX(Dati1!J:J,Info!$C$11+ROW()-7,))+12*LN(INDEX(Dati1!J:J,Info!$C$11+ROW()-6,))+17*LN(INDEX(Dati1!J:J,Info!$C$11+ROW()-5,))+12*LN(INDEX(Dati1!J:J,Info!$C$11+ROW()-4,))-3*LN(INDEX(Dati1!J:J,Info!$C$11+ROW()-3,)))/35</f>
        <v>0.1200088001136021</v>
      </c>
      <c r="K43" s="7">
        <f>(-3*LN(INDEX(Dati1!K:K,Info!$C$11+ROW()-7,))+12*LN(INDEX(Dati1!K:K,Info!$C$11+ROW()-6,))+17*LN(INDEX(Dati1!K:K,Info!$C$11+ROW()-5,))+12*LN(INDEX(Dati1!K:K,Info!$C$11+ROW()-4,))-3*LN(INDEX(Dati1!K:K,Info!$C$11+ROW()-3,)))/35</f>
        <v>0.1699289181024987</v>
      </c>
    </row>
    <row r="44" spans="1:11" ht="15.75">
      <c r="A44" s="8">
        <f>INDEX(Dati1!A:A,Info!$C$11+ROW()-5,)</f>
        <v>1967</v>
      </c>
      <c r="B44" s="7">
        <f>(-3*LN(INDEX(Dati1!B:B,Info!$C$11+ROW()-7,))+12*LN(INDEX(Dati1!B:B,Info!$C$11+ROW()-6,))+17*LN(INDEX(Dati1!B:B,Info!$C$11+ROW()-5,))+12*LN(INDEX(Dati1!B:B,Info!$C$11+ROW()-4,))-3*LN(INDEX(Dati1!B:B,Info!$C$11+ROW()-3,)))/35</f>
        <v>-0.19628075216871893</v>
      </c>
      <c r="C44" s="7">
        <f>(-3*LN(INDEX(Dati1!C:C,Info!$C$11+ROW()-7,))+12*LN(INDEX(Dati1!C:C,Info!$C$11+ROW()-6,))+17*LN(INDEX(Dati1!C:C,Info!$C$11+ROW()-5,))+12*LN(INDEX(Dati1!C:C,Info!$C$11+ROW()-4,))-3*LN(INDEX(Dati1!C:C,Info!$C$11+ROW()-3,)))/35</f>
        <v>-0.848701907776596</v>
      </c>
      <c r="D44" s="7">
        <f>(-3*LN(INDEX(Dati1!D:D,Info!$C$11+ROW()-7,))+12*LN(INDEX(Dati1!D:D,Info!$C$11+ROW()-6,))+17*LN(INDEX(Dati1!D:D,Info!$C$11+ROW()-5,))+12*LN(INDEX(Dati1!D:D,Info!$C$11+ROW()-4,))-3*LN(INDEX(Dati1!D:D,Info!$C$11+ROW()-3,)))/35</f>
        <v>-0.22657908291167966</v>
      </c>
      <c r="E44" s="7">
        <f>(-3*LN(INDEX(Dati1!E:E,Info!$C$11+ROW()-7,))+12*LN(INDEX(Dati1!E:E,Info!$C$11+ROW()-6,))+17*LN(INDEX(Dati1!E:E,Info!$C$11+ROW()-5,))+12*LN(INDEX(Dati1!E:E,Info!$C$11+ROW()-4,))-3*LN(INDEX(Dati1!E:E,Info!$C$11+ROW()-3,)))/35</f>
        <v>0.012282231936022233</v>
      </c>
      <c r="F44" s="7">
        <f>(-3*LN(INDEX(Dati1!F:F,Info!$C$11+ROW()-7,))+12*LN(INDEX(Dati1!F:F,Info!$C$11+ROW()-6,))+17*LN(INDEX(Dati1!F:F,Info!$C$11+ROW()-5,))+12*LN(INDEX(Dati1!F:F,Info!$C$11+ROW()-4,))-3*LN(INDEX(Dati1!F:F,Info!$C$11+ROW()-3,)))/35</f>
        <v>0.42979292075090125</v>
      </c>
      <c r="G44" s="7">
        <f>(-3*LN(INDEX(Dati1!G:G,Info!$C$11+ROW()-7,))+12*LN(INDEX(Dati1!G:G,Info!$C$11+ROW()-6,))+17*LN(INDEX(Dati1!G:G,Info!$C$11+ROW()-5,))+12*LN(INDEX(Dati1!G:G,Info!$C$11+ROW()-4,))-3*LN(INDEX(Dati1!G:G,Info!$C$11+ROW()-3,)))/35</f>
        <v>0.9615608301673141</v>
      </c>
      <c r="H44" s="7">
        <f>(-3*LN(INDEX(Dati1!H:H,Info!$C$11+ROW()-7,))+12*LN(INDEX(Dati1!H:H,Info!$C$11+ROW()-6,))+17*LN(INDEX(Dati1!H:H,Info!$C$11+ROW()-5,))+12*LN(INDEX(Dati1!H:H,Info!$C$11+ROW()-4,))-3*LN(INDEX(Dati1!H:H,Info!$C$11+ROW()-3,)))/35</f>
        <v>0.6472994155920956</v>
      </c>
      <c r="I44" s="7">
        <f>(-3*LN(INDEX(Dati1!I:I,Info!$C$11+ROW()-7,))+12*LN(INDEX(Dati1!I:I,Info!$C$11+ROW()-6,))+17*LN(INDEX(Dati1!I:I,Info!$C$11+ROW()-5,))+12*LN(INDEX(Dati1!I:I,Info!$C$11+ROW()-4,))-3*LN(INDEX(Dati1!I:I,Info!$C$11+ROW()-3,)))/35</f>
        <v>0.6836283180673669</v>
      </c>
      <c r="J44" s="7">
        <f>(-3*LN(INDEX(Dati1!J:J,Info!$C$11+ROW()-7,))+12*LN(INDEX(Dati1!J:J,Info!$C$11+ROW()-6,))+17*LN(INDEX(Dati1!J:J,Info!$C$11+ROW()-5,))+12*LN(INDEX(Dati1!J:J,Info!$C$11+ROW()-4,))-3*LN(INDEX(Dati1!J:J,Info!$C$11+ROW()-3,)))/35</f>
        <v>0.025070132290935444</v>
      </c>
      <c r="K44" s="7">
        <f>(-3*LN(INDEX(Dati1!K:K,Info!$C$11+ROW()-7,))+12*LN(INDEX(Dati1!K:K,Info!$C$11+ROW()-6,))+17*LN(INDEX(Dati1!K:K,Info!$C$11+ROW()-5,))+12*LN(INDEX(Dati1!K:K,Info!$C$11+ROW()-4,))-3*LN(INDEX(Dati1!K:K,Info!$C$11+ROW()-3,)))/35</f>
        <v>0.13557459057339719</v>
      </c>
    </row>
    <row r="45" spans="1:11" ht="15.75">
      <c r="A45" s="8">
        <f>INDEX(Dati1!A:A,Info!$C$11+ROW()-5,)</f>
        <v>1966</v>
      </c>
      <c r="B45" s="7">
        <f>(-3*LN(INDEX(Dati1!B:B,Info!$C$11+ROW()-7,))+12*LN(INDEX(Dati1!B:B,Info!$C$11+ROW()-6,))+17*LN(INDEX(Dati1!B:B,Info!$C$11+ROW()-5,))+12*LN(INDEX(Dati1!B:B,Info!$C$11+ROW()-4,))-3*LN(INDEX(Dati1!B:B,Info!$C$11+ROW()-3,)))/35</f>
        <v>-0.11342584259177234</v>
      </c>
      <c r="C45" s="7">
        <f>(-3*LN(INDEX(Dati1!C:C,Info!$C$11+ROW()-7,))+12*LN(INDEX(Dati1!C:C,Info!$C$11+ROW()-6,))+17*LN(INDEX(Dati1!C:C,Info!$C$11+ROW()-5,))+12*LN(INDEX(Dati1!C:C,Info!$C$11+ROW()-4,))-3*LN(INDEX(Dati1!C:C,Info!$C$11+ROW()-3,)))/35</f>
        <v>-0.6944656511331785</v>
      </c>
      <c r="D45" s="7">
        <f>(-3*LN(INDEX(Dati1!D:D,Info!$C$11+ROW()-7,))+12*LN(INDEX(Dati1!D:D,Info!$C$11+ROW()-6,))+17*LN(INDEX(Dati1!D:D,Info!$C$11+ROW()-5,))+12*LN(INDEX(Dati1!D:D,Info!$C$11+ROW()-4,))-3*LN(INDEX(Dati1!D:D,Info!$C$11+ROW()-3,)))/35</f>
        <v>-0.17210715693281445</v>
      </c>
      <c r="E45" s="7">
        <f>(-3*LN(INDEX(Dati1!E:E,Info!$C$11+ROW()-7,))+12*LN(INDEX(Dati1!E:E,Info!$C$11+ROW()-6,))+17*LN(INDEX(Dati1!E:E,Info!$C$11+ROW()-5,))+12*LN(INDEX(Dati1!E:E,Info!$C$11+ROW()-4,))-3*LN(INDEX(Dati1!E:E,Info!$C$11+ROW()-3,)))/35</f>
        <v>-0.04157802211129095</v>
      </c>
      <c r="F45" s="7">
        <f>(-3*LN(INDEX(Dati1!F:F,Info!$C$11+ROW()-7,))+12*LN(INDEX(Dati1!F:F,Info!$C$11+ROW()-6,))+17*LN(INDEX(Dati1!F:F,Info!$C$11+ROW()-5,))+12*LN(INDEX(Dati1!F:F,Info!$C$11+ROW()-4,))-3*LN(INDEX(Dati1!F:F,Info!$C$11+ROW()-3,)))/35</f>
        <v>0.28628653558528866</v>
      </c>
      <c r="G45" s="7">
        <f>(-3*LN(INDEX(Dati1!G:G,Info!$C$11+ROW()-7,))+12*LN(INDEX(Dati1!G:G,Info!$C$11+ROW()-6,))+17*LN(INDEX(Dati1!G:G,Info!$C$11+ROW()-5,))+12*LN(INDEX(Dati1!G:G,Info!$C$11+ROW()-4,))-3*LN(INDEX(Dati1!G:G,Info!$C$11+ROW()-3,)))/35</f>
        <v>0.717443862273189</v>
      </c>
      <c r="H45" s="7">
        <f>(-3*LN(INDEX(Dati1!H:H,Info!$C$11+ROW()-7,))+12*LN(INDEX(Dati1!H:H,Info!$C$11+ROW()-6,))+17*LN(INDEX(Dati1!H:H,Info!$C$11+ROW()-5,))+12*LN(INDEX(Dati1!H:H,Info!$C$11+ROW()-4,))-3*LN(INDEX(Dati1!H:H,Info!$C$11+ROW()-3,)))/35</f>
        <v>-0.051506689845673546</v>
      </c>
      <c r="I45" s="7">
        <f>(-3*LN(INDEX(Dati1!I:I,Info!$C$11+ROW()-7,))+12*LN(INDEX(Dati1!I:I,Info!$C$11+ROW()-6,))+17*LN(INDEX(Dati1!I:I,Info!$C$11+ROW()-5,))+12*LN(INDEX(Dati1!I:I,Info!$C$11+ROW()-4,))-3*LN(INDEX(Dati1!I:I,Info!$C$11+ROW()-3,)))/35</f>
        <v>0.4680061372722066</v>
      </c>
      <c r="J45" s="7">
        <f>(-3*LN(INDEX(Dati1!J:J,Info!$C$11+ROW()-7,))+12*LN(INDEX(Dati1!J:J,Info!$C$11+ROW()-6,))+17*LN(INDEX(Dati1!J:J,Info!$C$11+ROW()-5,))+12*LN(INDEX(Dati1!J:J,Info!$C$11+ROW()-4,))-3*LN(INDEX(Dati1!J:J,Info!$C$11+ROW()-3,)))/35</f>
        <v>-0.05298655336427186</v>
      </c>
      <c r="K45" s="7">
        <f>(-3*LN(INDEX(Dati1!K:K,Info!$C$11+ROW()-7,))+12*LN(INDEX(Dati1!K:K,Info!$C$11+ROW()-6,))+17*LN(INDEX(Dati1!K:K,Info!$C$11+ROW()-5,))+12*LN(INDEX(Dati1!K:K,Info!$C$11+ROW()-4,))-3*LN(INDEX(Dati1!K:K,Info!$C$11+ROW()-3,)))/35</f>
        <v>0.20462963884969662</v>
      </c>
    </row>
    <row r="46" spans="1:11" ht="15.75">
      <c r="A46" s="8">
        <f>INDEX(Dati1!A:A,Info!$C$11+ROW()-5,)</f>
        <v>1965</v>
      </c>
      <c r="B46" s="7">
        <f>(-3*LN(INDEX(Dati1!B:B,Info!$C$11+ROW()-7,))+12*LN(INDEX(Dati1!B:B,Info!$C$11+ROW()-6,))+17*LN(INDEX(Dati1!B:B,Info!$C$11+ROW()-5,))+12*LN(INDEX(Dati1!B:B,Info!$C$11+ROW()-4,))-3*LN(INDEX(Dati1!B:B,Info!$C$11+ROW()-3,)))/35</f>
        <v>-0.33266376587054863</v>
      </c>
      <c r="C46" s="7">
        <f>(-3*LN(INDEX(Dati1!C:C,Info!$C$11+ROW()-7,))+12*LN(INDEX(Dati1!C:C,Info!$C$11+ROW()-6,))+17*LN(INDEX(Dati1!C:C,Info!$C$11+ROW()-5,))+12*LN(INDEX(Dati1!C:C,Info!$C$11+ROW()-4,))-3*LN(INDEX(Dati1!C:C,Info!$C$11+ROW()-3,)))/35</f>
        <v>-0.6313645116184408</v>
      </c>
      <c r="D46" s="7">
        <f>(-3*LN(INDEX(Dati1!D:D,Info!$C$11+ROW()-7,))+12*LN(INDEX(Dati1!D:D,Info!$C$11+ROW()-6,))+17*LN(INDEX(Dati1!D:D,Info!$C$11+ROW()-5,))+12*LN(INDEX(Dati1!D:D,Info!$C$11+ROW()-4,))-3*LN(INDEX(Dati1!D:D,Info!$C$11+ROW()-3,)))/35</f>
        <v>-0.32828697107127497</v>
      </c>
      <c r="E46" s="7">
        <f>(-3*LN(INDEX(Dati1!E:E,Info!$C$11+ROW()-7,))+12*LN(INDEX(Dati1!E:E,Info!$C$11+ROW()-6,))+17*LN(INDEX(Dati1!E:E,Info!$C$11+ROW()-5,))+12*LN(INDEX(Dati1!E:E,Info!$C$11+ROW()-4,))-3*LN(INDEX(Dati1!E:E,Info!$C$11+ROW()-3,)))/35</f>
        <v>-0.08793572272978604</v>
      </c>
      <c r="F46" s="7">
        <f>(-3*LN(INDEX(Dati1!F:F,Info!$C$11+ROW()-7,))+12*LN(INDEX(Dati1!F:F,Info!$C$11+ROW()-6,))+17*LN(INDEX(Dati1!F:F,Info!$C$11+ROW()-5,))+12*LN(INDEX(Dati1!F:F,Info!$C$11+ROW()-4,))-3*LN(INDEX(Dati1!F:F,Info!$C$11+ROW()-3,)))/35</f>
        <v>0.3395145897146818</v>
      </c>
      <c r="G46" s="7">
        <f>(-3*LN(INDEX(Dati1!G:G,Info!$C$11+ROW()-7,))+12*LN(INDEX(Dati1!G:G,Info!$C$11+ROW()-6,))+17*LN(INDEX(Dati1!G:G,Info!$C$11+ROW()-5,))+12*LN(INDEX(Dati1!G:G,Info!$C$11+ROW()-4,))-3*LN(INDEX(Dati1!G:G,Info!$C$11+ROW()-3,)))/35</f>
        <v>0.39425780032879754</v>
      </c>
      <c r="H46" s="7">
        <f>(-3*LN(INDEX(Dati1!H:H,Info!$C$11+ROW()-7,))+12*LN(INDEX(Dati1!H:H,Info!$C$11+ROW()-6,))+17*LN(INDEX(Dati1!H:H,Info!$C$11+ROW()-5,))+12*LN(INDEX(Dati1!H:H,Info!$C$11+ROW()-4,))-3*LN(INDEX(Dati1!H:H,Info!$C$11+ROW()-3,)))/35</f>
        <v>0.1275121219589353</v>
      </c>
      <c r="I46" s="7">
        <f>(-3*LN(INDEX(Dati1!I:I,Info!$C$11+ROW()-7,))+12*LN(INDEX(Dati1!I:I,Info!$C$11+ROW()-6,))+17*LN(INDEX(Dati1!I:I,Info!$C$11+ROW()-5,))+12*LN(INDEX(Dati1!I:I,Info!$C$11+ROW()-4,))-3*LN(INDEX(Dati1!I:I,Info!$C$11+ROW()-3,)))/35</f>
        <v>0.4785160446580792</v>
      </c>
      <c r="J46" s="7">
        <f>(-3*LN(INDEX(Dati1!J:J,Info!$C$11+ROW()-7,))+12*LN(INDEX(Dati1!J:J,Info!$C$11+ROW()-6,))+17*LN(INDEX(Dati1!J:J,Info!$C$11+ROW()-5,))+12*LN(INDEX(Dati1!J:J,Info!$C$11+ROW()-4,))-3*LN(INDEX(Dati1!J:J,Info!$C$11+ROW()-3,)))/35</f>
        <v>-0.18300773268141166</v>
      </c>
      <c r="K46" s="7">
        <f>(-3*LN(INDEX(Dati1!K:K,Info!$C$11+ROW()-7,))+12*LN(INDEX(Dati1!K:K,Info!$C$11+ROW()-6,))+17*LN(INDEX(Dati1!K:K,Info!$C$11+ROW()-5,))+12*LN(INDEX(Dati1!K:K,Info!$C$11+ROW()-4,))-3*LN(INDEX(Dati1!K:K,Info!$C$11+ROW()-3,)))/35</f>
        <v>0.39303381017655825</v>
      </c>
    </row>
    <row r="47" spans="1:11" ht="15.75">
      <c r="A47" s="8">
        <f>INDEX(Dati1!A:A,Info!$C$11+ROW()-5,)</f>
        <v>1964</v>
      </c>
      <c r="B47" s="7">
        <f>(-3*LN(INDEX(Dati1!B:B,Info!$C$11+ROW()-7,))+12*LN(INDEX(Dati1!B:B,Info!$C$11+ROW()-6,))+17*LN(INDEX(Dati1!B:B,Info!$C$11+ROW()-5,))+12*LN(INDEX(Dati1!B:B,Info!$C$11+ROW()-4,))-3*LN(INDEX(Dati1!B:B,Info!$C$11+ROW()-3,)))/35</f>
        <v>-0.43806978407121117</v>
      </c>
      <c r="C47" s="7">
        <f>(-3*LN(INDEX(Dati1!C:C,Info!$C$11+ROW()-7,))+12*LN(INDEX(Dati1!C:C,Info!$C$11+ROW()-6,))+17*LN(INDEX(Dati1!C:C,Info!$C$11+ROW()-5,))+12*LN(INDEX(Dati1!C:C,Info!$C$11+ROW()-4,))-3*LN(INDEX(Dati1!C:C,Info!$C$11+ROW()-3,)))/35</f>
        <v>-0.6033261041756215</v>
      </c>
      <c r="D47" s="7">
        <f>(-3*LN(INDEX(Dati1!D:D,Info!$C$11+ROW()-7,))+12*LN(INDEX(Dati1!D:D,Info!$C$11+ROW()-6,))+17*LN(INDEX(Dati1!D:D,Info!$C$11+ROW()-5,))+12*LN(INDEX(Dati1!D:D,Info!$C$11+ROW()-4,))-3*LN(INDEX(Dati1!D:D,Info!$C$11+ROW()-3,)))/35</f>
        <v>-0.16136745154115345</v>
      </c>
      <c r="E47" s="7">
        <f>(-3*LN(INDEX(Dati1!E:E,Info!$C$11+ROW()-7,))+12*LN(INDEX(Dati1!E:E,Info!$C$11+ROW()-6,))+17*LN(INDEX(Dati1!E:E,Info!$C$11+ROW()-5,))+12*LN(INDEX(Dati1!E:E,Info!$C$11+ROW()-4,))-3*LN(INDEX(Dati1!E:E,Info!$C$11+ROW()-3,)))/35</f>
        <v>0.06048860077579229</v>
      </c>
      <c r="F47" s="7">
        <f>(-3*LN(INDEX(Dati1!F:F,Info!$C$11+ROW()-7,))+12*LN(INDEX(Dati1!F:F,Info!$C$11+ROW()-6,))+17*LN(INDEX(Dati1!F:F,Info!$C$11+ROW()-5,))+12*LN(INDEX(Dati1!F:F,Info!$C$11+ROW()-4,))-3*LN(INDEX(Dati1!F:F,Info!$C$11+ROW()-3,)))/35</f>
        <v>0.4016809275921122</v>
      </c>
      <c r="G47" s="7">
        <f>(-3*LN(INDEX(Dati1!G:G,Info!$C$11+ROW()-7,))+12*LN(INDEX(Dati1!G:G,Info!$C$11+ROW()-6,))+17*LN(INDEX(Dati1!G:G,Info!$C$11+ROW()-5,))+12*LN(INDEX(Dati1!G:G,Info!$C$11+ROW()-4,))-3*LN(INDEX(Dati1!G:G,Info!$C$11+ROW()-3,)))/35</f>
        <v>0.3841240351133818</v>
      </c>
      <c r="H47" s="7">
        <f>(-3*LN(INDEX(Dati1!H:H,Info!$C$11+ROW()-7,))+12*LN(INDEX(Dati1!H:H,Info!$C$11+ROW()-6,))+17*LN(INDEX(Dati1!H:H,Info!$C$11+ROW()-5,))+12*LN(INDEX(Dati1!H:H,Info!$C$11+ROW()-4,))-3*LN(INDEX(Dati1!H:H,Info!$C$11+ROW()-3,)))/35</f>
        <v>0.3083188037582514</v>
      </c>
      <c r="I47" s="7">
        <f>(-3*LN(INDEX(Dati1!I:I,Info!$C$11+ROW()-7,))+12*LN(INDEX(Dati1!I:I,Info!$C$11+ROW()-6,))+17*LN(INDEX(Dati1!I:I,Info!$C$11+ROW()-5,))+12*LN(INDEX(Dati1!I:I,Info!$C$11+ROW()-4,))-3*LN(INDEX(Dati1!I:I,Info!$C$11+ROW()-3,)))/35</f>
        <v>0.5331517381253185</v>
      </c>
      <c r="J47" s="7">
        <f>(-3*LN(INDEX(Dati1!J:J,Info!$C$11+ROW()-7,))+12*LN(INDEX(Dati1!J:J,Info!$C$11+ROW()-6,))+17*LN(INDEX(Dati1!J:J,Info!$C$11+ROW()-5,))+12*LN(INDEX(Dati1!J:J,Info!$C$11+ROW()-4,))-3*LN(INDEX(Dati1!J:J,Info!$C$11+ROW()-3,)))/35</f>
        <v>-0.2658408004099274</v>
      </c>
      <c r="K47" s="7">
        <f>(-3*LN(INDEX(Dati1!K:K,Info!$C$11+ROW()-7,))+12*LN(INDEX(Dati1!K:K,Info!$C$11+ROW()-6,))+17*LN(INDEX(Dati1!K:K,Info!$C$11+ROW()-5,))+12*LN(INDEX(Dati1!K:K,Info!$C$11+ROW()-4,))-3*LN(INDEX(Dati1!K:K,Info!$C$11+ROW()-3,)))/35</f>
        <v>0.5975081105392986</v>
      </c>
    </row>
    <row r="48" spans="1:11" ht="15.75">
      <c r="A48" s="8">
        <f>INDEX(Dati1!A:A,Info!$C$11+ROW()-5,)</f>
        <v>1963</v>
      </c>
      <c r="B48" s="7">
        <f>(-3*LN(INDEX(Dati1!B:B,Info!$C$11+ROW()-7,))+12*LN(INDEX(Dati1!B:B,Info!$C$11+ROW()-6,))+17*LN(INDEX(Dati1!B:B,Info!$C$11+ROW()-5,))+12*LN(INDEX(Dati1!B:B,Info!$C$11+ROW()-4,))-3*LN(INDEX(Dati1!B:B,Info!$C$11+ROW()-3,)))/35</f>
        <v>-0.3473749393353757</v>
      </c>
      <c r="C48" s="7">
        <f>(-3*LN(INDEX(Dati1!C:C,Info!$C$11+ROW()-7,))+12*LN(INDEX(Dati1!C:C,Info!$C$11+ROW()-6,))+17*LN(INDEX(Dati1!C:C,Info!$C$11+ROW()-5,))+12*LN(INDEX(Dati1!C:C,Info!$C$11+ROW()-4,))-3*LN(INDEX(Dati1!C:C,Info!$C$11+ROW()-3,)))/35</f>
        <v>-0.8876599741578247</v>
      </c>
      <c r="D48" s="7">
        <f>(-3*LN(INDEX(Dati1!D:D,Info!$C$11+ROW()-7,))+12*LN(INDEX(Dati1!D:D,Info!$C$11+ROW()-6,))+17*LN(INDEX(Dati1!D:D,Info!$C$11+ROW()-5,))+12*LN(INDEX(Dati1!D:D,Info!$C$11+ROW()-4,))-3*LN(INDEX(Dati1!D:D,Info!$C$11+ROW()-3,)))/35</f>
        <v>-0.2737792669812225</v>
      </c>
      <c r="E48" s="7">
        <f>(-3*LN(INDEX(Dati1!E:E,Info!$C$11+ROW()-7,))+12*LN(INDEX(Dati1!E:E,Info!$C$11+ROW()-6,))+17*LN(INDEX(Dati1!E:E,Info!$C$11+ROW()-5,))+12*LN(INDEX(Dati1!E:E,Info!$C$11+ROW()-4,))-3*LN(INDEX(Dati1!E:E,Info!$C$11+ROW()-3,)))/35</f>
        <v>0.06255336514726736</v>
      </c>
      <c r="F48" s="7">
        <f>(-3*LN(INDEX(Dati1!F:F,Info!$C$11+ROW()-7,))+12*LN(INDEX(Dati1!F:F,Info!$C$11+ROW()-6,))+17*LN(INDEX(Dati1!F:F,Info!$C$11+ROW()-5,))+12*LN(INDEX(Dati1!F:F,Info!$C$11+ROW()-4,))-3*LN(INDEX(Dati1!F:F,Info!$C$11+ROW()-3,)))/35</f>
        <v>0.37471486087864075</v>
      </c>
      <c r="G48" s="7">
        <f>(-3*LN(INDEX(Dati1!G:G,Info!$C$11+ROW()-7,))+12*LN(INDEX(Dati1!G:G,Info!$C$11+ROW()-6,))+17*LN(INDEX(Dati1!G:G,Info!$C$11+ROW()-5,))+12*LN(INDEX(Dati1!G:G,Info!$C$11+ROW()-4,))-3*LN(INDEX(Dati1!G:G,Info!$C$11+ROW()-3,)))/35</f>
        <v>0.3552112575884214</v>
      </c>
      <c r="H48" s="7">
        <f>(-3*LN(INDEX(Dati1!H:H,Info!$C$11+ROW()-7,))+12*LN(INDEX(Dati1!H:H,Info!$C$11+ROW()-6,))+17*LN(INDEX(Dati1!H:H,Info!$C$11+ROW()-5,))+12*LN(INDEX(Dati1!H:H,Info!$C$11+ROW()-4,))-3*LN(INDEX(Dati1!H:H,Info!$C$11+ROW()-3,)))/35</f>
        <v>0.27000002180157034</v>
      </c>
      <c r="I48" s="7">
        <f>(-3*LN(INDEX(Dati1!I:I,Info!$C$11+ROW()-7,))+12*LN(INDEX(Dati1!I:I,Info!$C$11+ROW()-6,))+17*LN(INDEX(Dati1!I:I,Info!$C$11+ROW()-5,))+12*LN(INDEX(Dati1!I:I,Info!$C$11+ROW()-4,))-3*LN(INDEX(Dati1!I:I,Info!$C$11+ROW()-3,)))/35</f>
        <v>0.5336979274809172</v>
      </c>
      <c r="J48" s="7">
        <f>(-3*LN(INDEX(Dati1!J:J,Info!$C$11+ROW()-7,))+12*LN(INDEX(Dati1!J:J,Info!$C$11+ROW()-6,))+17*LN(INDEX(Dati1!J:J,Info!$C$11+ROW()-5,))+12*LN(INDEX(Dati1!J:J,Info!$C$11+ROW()-4,))-3*LN(INDEX(Dati1!J:J,Info!$C$11+ROW()-3,)))/35</f>
        <v>-0.23578440537378484</v>
      </c>
      <c r="K48" s="7">
        <f>(-3*LN(INDEX(Dati1!K:K,Info!$C$11+ROW()-7,))+12*LN(INDEX(Dati1!K:K,Info!$C$11+ROW()-6,))+17*LN(INDEX(Dati1!K:K,Info!$C$11+ROW()-5,))+12*LN(INDEX(Dati1!K:K,Info!$C$11+ROW()-4,))-3*LN(INDEX(Dati1!K:K,Info!$C$11+ROW()-3,)))/35</f>
        <v>0.4529317983296679</v>
      </c>
    </row>
    <row r="49" spans="1:11" ht="15.75">
      <c r="A49" s="8">
        <f>INDEX(Dati1!A:A,Info!$C$11+ROW()-5,)</f>
        <v>1962</v>
      </c>
      <c r="B49" s="7">
        <f>(-3*LN(INDEX(Dati1!B:B,Info!$C$11+ROW()-7,))+12*LN(INDEX(Dati1!B:B,Info!$C$11+ROW()-6,))+17*LN(INDEX(Dati1!B:B,Info!$C$11+ROW()-5,))+12*LN(INDEX(Dati1!B:B,Info!$C$11+ROW()-4,))-3*LN(INDEX(Dati1!B:B,Info!$C$11+ROW()-3,)))/35</f>
        <v>-0.08531784976675005</v>
      </c>
      <c r="C49" s="7">
        <f>(-3*LN(INDEX(Dati1!C:C,Info!$C$11+ROW()-7,))+12*LN(INDEX(Dati1!C:C,Info!$C$11+ROW()-6,))+17*LN(INDEX(Dati1!C:C,Info!$C$11+ROW()-5,))+12*LN(INDEX(Dati1!C:C,Info!$C$11+ROW()-4,))-3*LN(INDEX(Dati1!C:C,Info!$C$11+ROW()-3,)))/35</f>
        <v>-0.5755816520923425</v>
      </c>
      <c r="D49" s="7">
        <f>(-3*LN(INDEX(Dati1!D:D,Info!$C$11+ROW()-7,))+12*LN(INDEX(Dati1!D:D,Info!$C$11+ROW()-6,))+17*LN(INDEX(Dati1!D:D,Info!$C$11+ROW()-5,))+12*LN(INDEX(Dati1!D:D,Info!$C$11+ROW()-4,))-3*LN(INDEX(Dati1!D:D,Info!$C$11+ROW()-3,)))/35</f>
        <v>-0.06152259637842773</v>
      </c>
      <c r="E49" s="7">
        <f>(-3*LN(INDEX(Dati1!E:E,Info!$C$11+ROW()-7,))+12*LN(INDEX(Dati1!E:E,Info!$C$11+ROW()-6,))+17*LN(INDEX(Dati1!E:E,Info!$C$11+ROW()-5,))+12*LN(INDEX(Dati1!E:E,Info!$C$11+ROW()-4,))-3*LN(INDEX(Dati1!E:E,Info!$C$11+ROW()-3,)))/35</f>
        <v>0.24921461196223735</v>
      </c>
      <c r="F49" s="7">
        <f>(-3*LN(INDEX(Dati1!F:F,Info!$C$11+ROW()-7,))+12*LN(INDEX(Dati1!F:F,Info!$C$11+ROW()-6,))+17*LN(INDEX(Dati1!F:F,Info!$C$11+ROW()-5,))+12*LN(INDEX(Dati1!F:F,Info!$C$11+ROW()-4,))-3*LN(INDEX(Dati1!F:F,Info!$C$11+ROW()-3,)))/35</f>
        <v>0.450439191313546</v>
      </c>
      <c r="G49" s="7">
        <f>(-3*LN(INDEX(Dati1!G:G,Info!$C$11+ROW()-7,))+12*LN(INDEX(Dati1!G:G,Info!$C$11+ROW()-6,))+17*LN(INDEX(Dati1!G:G,Info!$C$11+ROW()-5,))+12*LN(INDEX(Dati1!G:G,Info!$C$11+ROW()-4,))-3*LN(INDEX(Dati1!G:G,Info!$C$11+ROW()-3,)))/35</f>
        <v>0.5096282727632744</v>
      </c>
      <c r="H49" s="7">
        <f>(-3*LN(INDEX(Dati1!H:H,Info!$C$11+ROW()-7,))+12*LN(INDEX(Dati1!H:H,Info!$C$11+ROW()-6,))+17*LN(INDEX(Dati1!H:H,Info!$C$11+ROW()-5,))+12*LN(INDEX(Dati1!H:H,Info!$C$11+ROW()-4,))-3*LN(INDEX(Dati1!H:H,Info!$C$11+ROW()-3,)))/35</f>
        <v>0.31586642722879976</v>
      </c>
      <c r="I49" s="7">
        <f>(-3*LN(INDEX(Dati1!I:I,Info!$C$11+ROW()-7,))+12*LN(INDEX(Dati1!I:I,Info!$C$11+ROW()-6,))+17*LN(INDEX(Dati1!I:I,Info!$C$11+ROW()-5,))+12*LN(INDEX(Dati1!I:I,Info!$C$11+ROW()-4,))-3*LN(INDEX(Dati1!I:I,Info!$C$11+ROW()-3,)))/35</f>
        <v>0.6753844175632301</v>
      </c>
      <c r="J49" s="7">
        <f>(-3*LN(INDEX(Dati1!J:J,Info!$C$11+ROW()-7,))+12*LN(INDEX(Dati1!J:J,Info!$C$11+ROW()-6,))+17*LN(INDEX(Dati1!J:J,Info!$C$11+ROW()-5,))+12*LN(INDEX(Dati1!J:J,Info!$C$11+ROW()-4,))-3*LN(INDEX(Dati1!J:J,Info!$C$11+ROW()-3,)))/35</f>
        <v>-0.037847352611114576</v>
      </c>
      <c r="K49" s="7">
        <f>(-3*LN(INDEX(Dati1!K:K,Info!$C$11+ROW()-7,))+12*LN(INDEX(Dati1!K:K,Info!$C$11+ROW()-6,))+17*LN(INDEX(Dati1!K:K,Info!$C$11+ROW()-5,))+12*LN(INDEX(Dati1!K:K,Info!$C$11+ROW()-4,))-3*LN(INDEX(Dati1!K:K,Info!$C$11+ROW()-3,)))/35</f>
        <v>0.3414337928940702</v>
      </c>
    </row>
    <row r="50" spans="1:11" ht="15.75">
      <c r="A50" s="8">
        <f>INDEX(Dati1!A:A,Info!$C$11+ROW()-5,)</f>
        <v>1961</v>
      </c>
      <c r="B50" s="7">
        <f>(-3*LN(INDEX(Dati1!B:B,Info!$C$11+ROW()-7,))+12*LN(INDEX(Dati1!B:B,Info!$C$11+ROW()-6,))+17*LN(INDEX(Dati1!B:B,Info!$C$11+ROW()-5,))+12*LN(INDEX(Dati1!B:B,Info!$C$11+ROW()-4,))-3*LN(INDEX(Dati1!B:B,Info!$C$11+ROW()-3,)))/35</f>
        <v>-0.12360527330422304</v>
      </c>
      <c r="C50" s="7">
        <f>(-3*LN(INDEX(Dati1!C:C,Info!$C$11+ROW()-7,))+12*LN(INDEX(Dati1!C:C,Info!$C$11+ROW()-6,))+17*LN(INDEX(Dati1!C:C,Info!$C$11+ROW()-5,))+12*LN(INDEX(Dati1!C:C,Info!$C$11+ROW()-4,))-3*LN(INDEX(Dati1!C:C,Info!$C$11+ROW()-3,)))/35</f>
        <v>-0.2704269231882777</v>
      </c>
      <c r="D50" s="7">
        <f>(-3*LN(INDEX(Dati1!D:D,Info!$C$11+ROW()-7,))+12*LN(INDEX(Dati1!D:D,Info!$C$11+ROW()-6,))+17*LN(INDEX(Dati1!D:D,Info!$C$11+ROW()-5,))+12*LN(INDEX(Dati1!D:D,Info!$C$11+ROW()-4,))-3*LN(INDEX(Dati1!D:D,Info!$C$11+ROW()-3,)))/35</f>
        <v>-0.12458127341737538</v>
      </c>
      <c r="E50" s="7">
        <f>(-3*LN(INDEX(Dati1!E:E,Info!$C$11+ROW()-7,))+12*LN(INDEX(Dati1!E:E,Info!$C$11+ROW()-6,))+17*LN(INDEX(Dati1!E:E,Info!$C$11+ROW()-5,))+12*LN(INDEX(Dati1!E:E,Info!$C$11+ROW()-4,))-3*LN(INDEX(Dati1!E:E,Info!$C$11+ROW()-3,)))/35</f>
        <v>0.1712515764132892</v>
      </c>
      <c r="F50" s="7">
        <f>(-3*LN(INDEX(Dati1!F:F,Info!$C$11+ROW()-7,))+12*LN(INDEX(Dati1!F:F,Info!$C$11+ROW()-6,))+17*LN(INDEX(Dati1!F:F,Info!$C$11+ROW()-5,))+12*LN(INDEX(Dati1!F:F,Info!$C$11+ROW()-4,))-3*LN(INDEX(Dati1!F:F,Info!$C$11+ROW()-3,)))/35</f>
        <v>0.4923737016523573</v>
      </c>
      <c r="G50" s="7">
        <f>(-3*LN(INDEX(Dati1!G:G,Info!$C$11+ROW()-7,))+12*LN(INDEX(Dati1!G:G,Info!$C$11+ROW()-6,))+17*LN(INDEX(Dati1!G:G,Info!$C$11+ROW()-5,))+12*LN(INDEX(Dati1!G:G,Info!$C$11+ROW()-4,))-3*LN(INDEX(Dati1!G:G,Info!$C$11+ROW()-3,)))/35</f>
        <v>0.4528157689027727</v>
      </c>
      <c r="H50" s="7">
        <f>(-3*LN(INDEX(Dati1!H:H,Info!$C$11+ROW()-7,))+12*LN(INDEX(Dati1!H:H,Info!$C$11+ROW()-6,))+17*LN(INDEX(Dati1!H:H,Info!$C$11+ROW()-5,))+12*LN(INDEX(Dati1!H:H,Info!$C$11+ROW()-4,))-3*LN(INDEX(Dati1!H:H,Info!$C$11+ROW()-3,)))/35</f>
        <v>0.14526036055051025</v>
      </c>
      <c r="I50" s="7">
        <f>(-3*LN(INDEX(Dati1!I:I,Info!$C$11+ROW()-7,))+12*LN(INDEX(Dati1!I:I,Info!$C$11+ROW()-6,))+17*LN(INDEX(Dati1!I:I,Info!$C$11+ROW()-5,))+12*LN(INDEX(Dati1!I:I,Info!$C$11+ROW()-4,))-3*LN(INDEX(Dati1!I:I,Info!$C$11+ROW()-3,)))/35</f>
        <v>0.6264407925621774</v>
      </c>
      <c r="J50" s="7">
        <f>(-3*LN(INDEX(Dati1!J:J,Info!$C$11+ROW()-7,))+12*LN(INDEX(Dati1!J:J,Info!$C$11+ROW()-6,))+17*LN(INDEX(Dati1!J:J,Info!$C$11+ROW()-5,))+12*LN(INDEX(Dati1!J:J,Info!$C$11+ROW()-4,))-3*LN(INDEX(Dati1!J:J,Info!$C$11+ROW()-3,)))/35</f>
        <v>-0.04631730389743756</v>
      </c>
      <c r="K50" s="7">
        <f>(-3*LN(INDEX(Dati1!K:K,Info!$C$11+ROW()-7,))+12*LN(INDEX(Dati1!K:K,Info!$C$11+ROW()-6,))+17*LN(INDEX(Dati1!K:K,Info!$C$11+ROW()-5,))+12*LN(INDEX(Dati1!K:K,Info!$C$11+ROW()-4,))-3*LN(INDEX(Dati1!K:K,Info!$C$11+ROW()-3,)))/35</f>
        <v>0.31757054473038165</v>
      </c>
    </row>
    <row r="51" spans="1:11" ht="15.75">
      <c r="A51" s="8">
        <f>INDEX(Dati1!A:A,Info!$C$11+ROW()-5,)</f>
        <v>1960</v>
      </c>
      <c r="B51" s="7">
        <f>(-3*LN(INDEX(Dati1!B:B,Info!$C$11+ROW()-7,))+12*LN(INDEX(Dati1!B:B,Info!$C$11+ROW()-6,))+17*LN(INDEX(Dati1!B:B,Info!$C$11+ROW()-5,))+12*LN(INDEX(Dati1!B:B,Info!$C$11+ROW()-4,))-3*LN(INDEX(Dati1!B:B,Info!$C$11+ROW()-3,)))/35</f>
        <v>-0.03673550542541752</v>
      </c>
      <c r="C51" s="7">
        <f>(-3*LN(INDEX(Dati1!C:C,Info!$C$11+ROW()-7,))+12*LN(INDEX(Dati1!C:C,Info!$C$11+ROW()-6,))+17*LN(INDEX(Dati1!C:C,Info!$C$11+ROW()-5,))+12*LN(INDEX(Dati1!C:C,Info!$C$11+ROW()-4,))-3*LN(INDEX(Dati1!C:C,Info!$C$11+ROW()-3,)))/35</f>
        <v>0.034364580990355956</v>
      </c>
      <c r="D51" s="7">
        <f>(-3*LN(INDEX(Dati1!D:D,Info!$C$11+ROW()-7,))+12*LN(INDEX(Dati1!D:D,Info!$C$11+ROW()-6,))+17*LN(INDEX(Dati1!D:D,Info!$C$11+ROW()-5,))+12*LN(INDEX(Dati1!D:D,Info!$C$11+ROW()-4,))-3*LN(INDEX(Dati1!D:D,Info!$C$11+ROW()-3,)))/35</f>
        <v>0.12573835126225497</v>
      </c>
      <c r="E51" s="7">
        <f>(-3*LN(INDEX(Dati1!E:E,Info!$C$11+ROW()-7,))+12*LN(INDEX(Dati1!E:E,Info!$C$11+ROW()-6,))+17*LN(INDEX(Dati1!E:E,Info!$C$11+ROW()-5,))+12*LN(INDEX(Dati1!E:E,Info!$C$11+ROW()-4,))-3*LN(INDEX(Dati1!E:E,Info!$C$11+ROW()-3,)))/35</f>
        <v>0.3787700957790974</v>
      </c>
      <c r="F51" s="7">
        <f>(-3*LN(INDEX(Dati1!F:F,Info!$C$11+ROW()-7,))+12*LN(INDEX(Dati1!F:F,Info!$C$11+ROW()-6,))+17*LN(INDEX(Dati1!F:F,Info!$C$11+ROW()-5,))+12*LN(INDEX(Dati1!F:F,Info!$C$11+ROW()-4,))-3*LN(INDEX(Dati1!F:F,Info!$C$11+ROW()-3,)))/35</f>
        <v>0.6813067864551172</v>
      </c>
      <c r="G51" s="7">
        <f>(-3*LN(INDEX(Dati1!G:G,Info!$C$11+ROW()-7,))+12*LN(INDEX(Dati1!G:G,Info!$C$11+ROW()-6,))+17*LN(INDEX(Dati1!G:G,Info!$C$11+ROW()-5,))+12*LN(INDEX(Dati1!G:G,Info!$C$11+ROW()-4,))-3*LN(INDEX(Dati1!G:G,Info!$C$11+ROW()-3,)))/35</f>
        <v>0.5662579443521883</v>
      </c>
      <c r="H51" s="7">
        <f>(-3*LN(INDEX(Dati1!H:H,Info!$C$11+ROW()-7,))+12*LN(INDEX(Dati1!H:H,Info!$C$11+ROW()-6,))+17*LN(INDEX(Dati1!H:H,Info!$C$11+ROW()-5,))+12*LN(INDEX(Dati1!H:H,Info!$C$11+ROW()-4,))-3*LN(INDEX(Dati1!H:H,Info!$C$11+ROW()-3,)))/35</f>
        <v>0.3521252225542632</v>
      </c>
      <c r="I51" s="7">
        <f>(-3*LN(INDEX(Dati1!I:I,Info!$C$11+ROW()-7,))+12*LN(INDEX(Dati1!I:I,Info!$C$11+ROW()-6,))+17*LN(INDEX(Dati1!I:I,Info!$C$11+ROW()-5,))+12*LN(INDEX(Dati1!I:I,Info!$C$11+ROW()-4,))-3*LN(INDEX(Dati1!I:I,Info!$C$11+ROW()-3,)))/35</f>
        <v>0.6926033514508363</v>
      </c>
      <c r="J51" s="7">
        <f>(-3*LN(INDEX(Dati1!J:J,Info!$C$11+ROW()-7,))+12*LN(INDEX(Dati1!J:J,Info!$C$11+ROW()-6,))+17*LN(INDEX(Dati1!J:J,Info!$C$11+ROW()-5,))+12*LN(INDEX(Dati1!J:J,Info!$C$11+ROW()-4,))-3*LN(INDEX(Dati1!J:J,Info!$C$11+ROW()-3,)))/35</f>
        <v>0.15689068943269335</v>
      </c>
      <c r="K51" s="7">
        <f>(-3*LN(INDEX(Dati1!K:K,Info!$C$11+ROW()-7,))+12*LN(INDEX(Dati1!K:K,Info!$C$11+ROW()-6,))+17*LN(INDEX(Dati1!K:K,Info!$C$11+ROW()-5,))+12*LN(INDEX(Dati1!K:K,Info!$C$11+ROW()-4,))-3*LN(INDEX(Dati1!K:K,Info!$C$11+ROW()-3,)))/35</f>
        <v>0.5651842897782798</v>
      </c>
    </row>
    <row r="52" spans="1:11" ht="15.75">
      <c r="A52" s="8">
        <f>INDEX(Dati1!A:A,Info!$C$11+ROW()-5,)</f>
        <v>1959</v>
      </c>
      <c r="B52" s="7">
        <f>(-3*LN(INDEX(Dati1!B:B,Info!$C$11+ROW()-7,))+12*LN(INDEX(Dati1!B:B,Info!$C$11+ROW()-6,))+17*LN(INDEX(Dati1!B:B,Info!$C$11+ROW()-5,))+12*LN(INDEX(Dati1!B:B,Info!$C$11+ROW()-4,))-3*LN(INDEX(Dati1!B:B,Info!$C$11+ROW()-3,)))/35</f>
        <v>-0.03357909688083907</v>
      </c>
      <c r="C52" s="7">
        <f>(-3*LN(INDEX(Dati1!C:C,Info!$C$11+ROW()-7,))+12*LN(INDEX(Dati1!C:C,Info!$C$11+ROW()-6,))+17*LN(INDEX(Dati1!C:C,Info!$C$11+ROW()-5,))+12*LN(INDEX(Dati1!C:C,Info!$C$11+ROW()-4,))-3*LN(INDEX(Dati1!C:C,Info!$C$11+ROW()-3,)))/35</f>
        <v>-0.10527789404334581</v>
      </c>
      <c r="D52" s="7">
        <f>(-3*LN(INDEX(Dati1!D:D,Info!$C$11+ROW()-7,))+12*LN(INDEX(Dati1!D:D,Info!$C$11+ROW()-6,))+17*LN(INDEX(Dati1!D:D,Info!$C$11+ROW()-5,))+12*LN(INDEX(Dati1!D:D,Info!$C$11+ROW()-4,))-3*LN(INDEX(Dati1!D:D,Info!$C$11+ROW()-3,)))/35</f>
        <v>0.052924171629690334</v>
      </c>
      <c r="E52" s="7">
        <f>(-3*LN(INDEX(Dati1!E:E,Info!$C$11+ROW()-7,))+12*LN(INDEX(Dati1!E:E,Info!$C$11+ROW()-6,))+17*LN(INDEX(Dati1!E:E,Info!$C$11+ROW()-5,))+12*LN(INDEX(Dati1!E:E,Info!$C$11+ROW()-4,))-3*LN(INDEX(Dati1!E:E,Info!$C$11+ROW()-3,)))/35</f>
        <v>0.3537479566552805</v>
      </c>
      <c r="F52" s="7">
        <f>(-3*LN(INDEX(Dati1!F:F,Info!$C$11+ROW()-7,))+12*LN(INDEX(Dati1!F:F,Info!$C$11+ROW()-6,))+17*LN(INDEX(Dati1!F:F,Info!$C$11+ROW()-5,))+12*LN(INDEX(Dati1!F:F,Info!$C$11+ROW()-4,))-3*LN(INDEX(Dati1!F:F,Info!$C$11+ROW()-3,)))/35</f>
        <v>0.7948075055543156</v>
      </c>
      <c r="G52" s="7">
        <f>(-3*LN(INDEX(Dati1!G:G,Info!$C$11+ROW()-7,))+12*LN(INDEX(Dati1!G:G,Info!$C$11+ROW()-6,))+17*LN(INDEX(Dati1!G:G,Info!$C$11+ROW()-5,))+12*LN(INDEX(Dati1!G:G,Info!$C$11+ROW()-4,))-3*LN(INDEX(Dati1!G:G,Info!$C$11+ROW()-3,)))/35</f>
        <v>0.4861062659195713</v>
      </c>
      <c r="H52" s="7">
        <f>(-3*LN(INDEX(Dati1!H:H,Info!$C$11+ROW()-7,))+12*LN(INDEX(Dati1!H:H,Info!$C$11+ROW()-6,))+17*LN(INDEX(Dati1!H:H,Info!$C$11+ROW()-5,))+12*LN(INDEX(Dati1!H:H,Info!$C$11+ROW()-4,))-3*LN(INDEX(Dati1!H:H,Info!$C$11+ROW()-3,)))/35</f>
        <v>0.40627287538222256</v>
      </c>
      <c r="I52" s="7">
        <f>(-3*LN(INDEX(Dati1!I:I,Info!$C$11+ROW()-7,))+12*LN(INDEX(Dati1!I:I,Info!$C$11+ROW()-6,))+17*LN(INDEX(Dati1!I:I,Info!$C$11+ROW()-5,))+12*LN(INDEX(Dati1!I:I,Info!$C$11+ROW()-4,))-3*LN(INDEX(Dati1!I:I,Info!$C$11+ROW()-3,)))/35</f>
        <v>0.6374978810609411</v>
      </c>
      <c r="J52" s="7">
        <f>(-3*LN(INDEX(Dati1!J:J,Info!$C$11+ROW()-7,))+12*LN(INDEX(Dati1!J:J,Info!$C$11+ROW()-6,))+17*LN(INDEX(Dati1!J:J,Info!$C$11+ROW()-5,))+12*LN(INDEX(Dati1!J:J,Info!$C$11+ROW()-4,))-3*LN(INDEX(Dati1!J:J,Info!$C$11+ROW()-3,)))/35</f>
        <v>0.21655585564974977</v>
      </c>
      <c r="K52" s="7">
        <f>(-3*LN(INDEX(Dati1!K:K,Info!$C$11+ROW()-7,))+12*LN(INDEX(Dati1!K:K,Info!$C$11+ROW()-6,))+17*LN(INDEX(Dati1!K:K,Info!$C$11+ROW()-5,))+12*LN(INDEX(Dati1!K:K,Info!$C$11+ROW()-4,))-3*LN(INDEX(Dati1!K:K,Info!$C$11+ROW()-3,)))/35</f>
        <v>0.500179318883169</v>
      </c>
    </row>
    <row r="53" spans="1:11" ht="15.75">
      <c r="A53" s="8">
        <f>INDEX(Dati1!A:A,Info!$C$11+ROW()-5,)</f>
        <v>1958</v>
      </c>
      <c r="B53" s="7">
        <f>(-3*LN(INDEX(Dati1!B:B,Info!$C$11+ROW()-7,))+12*LN(INDEX(Dati1!B:B,Info!$C$11+ROW()-6,))+17*LN(INDEX(Dati1!B:B,Info!$C$11+ROW()-5,))+12*LN(INDEX(Dati1!B:B,Info!$C$11+ROW()-4,))-3*LN(INDEX(Dati1!B:B,Info!$C$11+ROW()-3,)))/35</f>
        <v>0.02807624643248179</v>
      </c>
      <c r="C53" s="7">
        <f>(-3*LN(INDEX(Dati1!C:C,Info!$C$11+ROW()-7,))+12*LN(INDEX(Dati1!C:C,Info!$C$11+ROW()-6,))+17*LN(INDEX(Dati1!C:C,Info!$C$11+ROW()-5,))+12*LN(INDEX(Dati1!C:C,Info!$C$11+ROW()-4,))-3*LN(INDEX(Dati1!C:C,Info!$C$11+ROW()-3,)))/35</f>
        <v>0.09530238622994722</v>
      </c>
      <c r="D53" s="7">
        <f>(-3*LN(INDEX(Dati1!D:D,Info!$C$11+ROW()-7,))+12*LN(INDEX(Dati1!D:D,Info!$C$11+ROW()-6,))+17*LN(INDEX(Dati1!D:D,Info!$C$11+ROW()-5,))+12*LN(INDEX(Dati1!D:D,Info!$C$11+ROW()-4,))-3*LN(INDEX(Dati1!D:D,Info!$C$11+ROW()-3,)))/35</f>
        <v>0.25280763863914285</v>
      </c>
      <c r="E53" s="7">
        <f>(-3*LN(INDEX(Dati1!E:E,Info!$C$11+ROW()-7,))+12*LN(INDEX(Dati1!E:E,Info!$C$11+ROW()-6,))+17*LN(INDEX(Dati1!E:E,Info!$C$11+ROW()-5,))+12*LN(INDEX(Dati1!E:E,Info!$C$11+ROW()-4,))-3*LN(INDEX(Dati1!E:E,Info!$C$11+ROW()-3,)))/35</f>
        <v>0.4373629486681485</v>
      </c>
      <c r="F53" s="7">
        <f>(-3*LN(INDEX(Dati1!F:F,Info!$C$11+ROW()-7,))+12*LN(INDEX(Dati1!F:F,Info!$C$11+ROW()-6,))+17*LN(INDEX(Dati1!F:F,Info!$C$11+ROW()-5,))+12*LN(INDEX(Dati1!F:F,Info!$C$11+ROW()-4,))-3*LN(INDEX(Dati1!F:F,Info!$C$11+ROW()-3,)))/35</f>
        <v>1.0371718132484258</v>
      </c>
      <c r="G53" s="7">
        <f>(-3*LN(INDEX(Dati1!G:G,Info!$C$11+ROW()-7,))+12*LN(INDEX(Dati1!G:G,Info!$C$11+ROW()-6,))+17*LN(INDEX(Dati1!G:G,Info!$C$11+ROW()-5,))+12*LN(INDEX(Dati1!G:G,Info!$C$11+ROW()-4,))-3*LN(INDEX(Dati1!G:G,Info!$C$11+ROW()-3,)))/35</f>
        <v>0.581817262077889</v>
      </c>
      <c r="H53" s="7">
        <f>(-3*LN(INDEX(Dati1!H:H,Info!$C$11+ROW()-7,))+12*LN(INDEX(Dati1!H:H,Info!$C$11+ROW()-6,))+17*LN(INDEX(Dati1!H:H,Info!$C$11+ROW()-5,))+12*LN(INDEX(Dati1!H:H,Info!$C$11+ROW()-4,))-3*LN(INDEX(Dati1!H:H,Info!$C$11+ROW()-3,)))/35</f>
        <v>0.6409271003908342</v>
      </c>
      <c r="I53" s="7">
        <f>(-3*LN(INDEX(Dati1!I:I,Info!$C$11+ROW()-7,))+12*LN(INDEX(Dati1!I:I,Info!$C$11+ROW()-6,))+17*LN(INDEX(Dati1!I:I,Info!$C$11+ROW()-5,))+12*LN(INDEX(Dati1!I:I,Info!$C$11+ROW()-4,))-3*LN(INDEX(Dati1!I:I,Info!$C$11+ROW()-3,)))/35</f>
        <v>0.7970245617133243</v>
      </c>
      <c r="J53" s="7">
        <f>(-3*LN(INDEX(Dati1!J:J,Info!$C$11+ROW()-7,))+12*LN(INDEX(Dati1!J:J,Info!$C$11+ROW()-6,))+17*LN(INDEX(Dati1!J:J,Info!$C$11+ROW()-5,))+12*LN(INDEX(Dati1!J:J,Info!$C$11+ROW()-4,))-3*LN(INDEX(Dati1!J:J,Info!$C$11+ROW()-3,)))/35</f>
        <v>0.3999265740457673</v>
      </c>
      <c r="K53" s="7">
        <f>(-3*LN(INDEX(Dati1!K:K,Info!$C$11+ROW()-7,))+12*LN(INDEX(Dati1!K:K,Info!$C$11+ROW()-6,))+17*LN(INDEX(Dati1!K:K,Info!$C$11+ROW()-5,))+12*LN(INDEX(Dati1!K:K,Info!$C$11+ROW()-4,))-3*LN(INDEX(Dati1!K:K,Info!$C$11+ROW()-3,)))/35</f>
        <v>0.4865693328147763</v>
      </c>
    </row>
    <row r="54" spans="1:11" ht="15.75">
      <c r="A54" s="8">
        <f>INDEX(Dati1!A:A,Info!$C$11+ROW()-5,)</f>
        <v>1957</v>
      </c>
      <c r="B54" s="7">
        <f>(-3*LN(INDEX(Dati1!B:B,Info!$C$11+ROW()-7,))+12*LN(INDEX(Dati1!B:B,Info!$C$11+ROW()-6,))+17*LN(INDEX(Dati1!B:B,Info!$C$11+ROW()-5,))+12*LN(INDEX(Dati1!B:B,Info!$C$11+ROW()-4,))-3*LN(INDEX(Dati1!B:B,Info!$C$11+ROW()-3,)))/35</f>
        <v>0.10733990058866139</v>
      </c>
      <c r="C54" s="7">
        <f>(-3*LN(INDEX(Dati1!C:C,Info!$C$11+ROW()-7,))+12*LN(INDEX(Dati1!C:C,Info!$C$11+ROW()-6,))+17*LN(INDEX(Dati1!C:C,Info!$C$11+ROW()-5,))+12*LN(INDEX(Dati1!C:C,Info!$C$11+ROW()-4,))-3*LN(INDEX(Dati1!C:C,Info!$C$11+ROW()-3,)))/35</f>
        <v>0.04533486941826759</v>
      </c>
      <c r="D54" s="7">
        <f>(-3*LN(INDEX(Dati1!D:D,Info!$C$11+ROW()-7,))+12*LN(INDEX(Dati1!D:D,Info!$C$11+ROW()-6,))+17*LN(INDEX(Dati1!D:D,Info!$C$11+ROW()-5,))+12*LN(INDEX(Dati1!D:D,Info!$C$11+ROW()-4,))-3*LN(INDEX(Dati1!D:D,Info!$C$11+ROW()-3,)))/35</f>
        <v>0.13235778616638175</v>
      </c>
      <c r="E54" s="7">
        <f>(-3*LN(INDEX(Dati1!E:E,Info!$C$11+ROW()-7,))+12*LN(INDEX(Dati1!E:E,Info!$C$11+ROW()-6,))+17*LN(INDEX(Dati1!E:E,Info!$C$11+ROW()-5,))+12*LN(INDEX(Dati1!E:E,Info!$C$11+ROW()-4,))-3*LN(INDEX(Dati1!E:E,Info!$C$11+ROW()-3,)))/35</f>
        <v>0.2571190461194953</v>
      </c>
      <c r="F54" s="7">
        <f>(-3*LN(INDEX(Dati1!F:F,Info!$C$11+ROW()-7,))+12*LN(INDEX(Dati1!F:F,Info!$C$11+ROW()-6,))+17*LN(INDEX(Dati1!F:F,Info!$C$11+ROW()-5,))+12*LN(INDEX(Dati1!F:F,Info!$C$11+ROW()-4,))-3*LN(INDEX(Dati1!F:F,Info!$C$11+ROW()-3,)))/35</f>
        <v>1.0459776053160958</v>
      </c>
      <c r="G54" s="7">
        <f>(-3*LN(INDEX(Dati1!G:G,Info!$C$11+ROW()-7,))+12*LN(INDEX(Dati1!G:G,Info!$C$11+ROW()-6,))+17*LN(INDEX(Dati1!G:G,Info!$C$11+ROW()-5,))+12*LN(INDEX(Dati1!G:G,Info!$C$11+ROW()-4,))-3*LN(INDEX(Dati1!G:G,Info!$C$11+ROW()-3,)))/35</f>
        <v>0.5797009333553942</v>
      </c>
      <c r="H54" s="7">
        <f>(-3*LN(INDEX(Dati1!H:H,Info!$C$11+ROW()-7,))+12*LN(INDEX(Dati1!H:H,Info!$C$11+ROW()-6,))+17*LN(INDEX(Dati1!H:H,Info!$C$11+ROW()-5,))+12*LN(INDEX(Dati1!H:H,Info!$C$11+ROW()-4,))-3*LN(INDEX(Dati1!H:H,Info!$C$11+ROW()-3,)))/35</f>
        <v>0.552991341731928</v>
      </c>
      <c r="I54" s="7">
        <f>(-3*LN(INDEX(Dati1!I:I,Info!$C$11+ROW()-7,))+12*LN(INDEX(Dati1!I:I,Info!$C$11+ROW()-6,))+17*LN(INDEX(Dati1!I:I,Info!$C$11+ROW()-5,))+12*LN(INDEX(Dati1!I:I,Info!$C$11+ROW()-4,))-3*LN(INDEX(Dati1!I:I,Info!$C$11+ROW()-3,)))/35</f>
        <v>0.7006770771982364</v>
      </c>
      <c r="J54" s="7">
        <f>(-3*LN(INDEX(Dati1!J:J,Info!$C$11+ROW()-7,))+12*LN(INDEX(Dati1!J:J,Info!$C$11+ROW()-6,))+17*LN(INDEX(Dati1!J:J,Info!$C$11+ROW()-5,))+12*LN(INDEX(Dati1!J:J,Info!$C$11+ROW()-4,))-3*LN(INDEX(Dati1!J:J,Info!$C$11+ROW()-3,)))/35</f>
        <v>0.3166169302651373</v>
      </c>
      <c r="K54" s="7">
        <f>(-3*LN(INDEX(Dati1!K:K,Info!$C$11+ROW()-7,))+12*LN(INDEX(Dati1!K:K,Info!$C$11+ROW()-6,))+17*LN(INDEX(Dati1!K:K,Info!$C$11+ROW()-5,))+12*LN(INDEX(Dati1!K:K,Info!$C$11+ROW()-4,))-3*LN(INDEX(Dati1!K:K,Info!$C$11+ROW()-3,)))/35</f>
        <v>0.34591516304180103</v>
      </c>
    </row>
    <row r="55" spans="1:11" ht="15.75">
      <c r="A55" s="8">
        <f>INDEX(Dati1!A:A,Info!$C$11+ROW()-5,)</f>
        <v>1956</v>
      </c>
      <c r="B55" s="7">
        <f>(-3*LN(INDEX(Dati1!B:B,Info!$C$11+ROW()-7,))+12*LN(INDEX(Dati1!B:B,Info!$C$11+ROW()-6,))+17*LN(INDEX(Dati1!B:B,Info!$C$11+ROW()-5,))+12*LN(INDEX(Dati1!B:B,Info!$C$11+ROW()-4,))-3*LN(INDEX(Dati1!B:B,Info!$C$11+ROW()-3,)))/35</f>
        <v>0.28835864914843407</v>
      </c>
      <c r="C55" s="7">
        <f>(-3*LN(INDEX(Dati1!C:C,Info!$C$11+ROW()-7,))+12*LN(INDEX(Dati1!C:C,Info!$C$11+ROW()-6,))+17*LN(INDEX(Dati1!C:C,Info!$C$11+ROW()-5,))+12*LN(INDEX(Dati1!C:C,Info!$C$11+ROW()-4,))-3*LN(INDEX(Dati1!C:C,Info!$C$11+ROW()-3,)))/35</f>
        <v>0.26613111860019806</v>
      </c>
      <c r="D55" s="7">
        <f>(-3*LN(INDEX(Dati1!D:D,Info!$C$11+ROW()-7,))+12*LN(INDEX(Dati1!D:D,Info!$C$11+ROW()-6,))+17*LN(INDEX(Dati1!D:D,Info!$C$11+ROW()-5,))+12*LN(INDEX(Dati1!D:D,Info!$C$11+ROW()-4,))-3*LN(INDEX(Dati1!D:D,Info!$C$11+ROW()-3,)))/35</f>
        <v>0.27764642086046804</v>
      </c>
      <c r="E55" s="7">
        <f>(-3*LN(INDEX(Dati1!E:E,Info!$C$11+ROW()-7,))+12*LN(INDEX(Dati1!E:E,Info!$C$11+ROW()-6,))+17*LN(INDEX(Dati1!E:E,Info!$C$11+ROW()-5,))+12*LN(INDEX(Dati1!E:E,Info!$C$11+ROW()-4,))-3*LN(INDEX(Dati1!E:E,Info!$C$11+ROW()-3,)))/35</f>
        <v>0.38660613016396694</v>
      </c>
      <c r="F55" s="7">
        <f>(-3*LN(INDEX(Dati1!F:F,Info!$C$11+ROW()-7,))+12*LN(INDEX(Dati1!F:F,Info!$C$11+ROW()-6,))+17*LN(INDEX(Dati1!F:F,Info!$C$11+ROW()-5,))+12*LN(INDEX(Dati1!F:F,Info!$C$11+ROW()-4,))-3*LN(INDEX(Dati1!F:F,Info!$C$11+ROW()-3,)))/35</f>
        <v>0.9016764714431171</v>
      </c>
      <c r="G55" s="7">
        <f>(-3*LN(INDEX(Dati1!G:G,Info!$C$11+ROW()-7,))+12*LN(INDEX(Dati1!G:G,Info!$C$11+ROW()-6,))+17*LN(INDEX(Dati1!G:G,Info!$C$11+ROW()-5,))+12*LN(INDEX(Dati1!G:G,Info!$C$11+ROW()-4,))-3*LN(INDEX(Dati1!G:G,Info!$C$11+ROW()-3,)))/35</f>
        <v>0.7307799646894946</v>
      </c>
      <c r="H55" s="7">
        <f>(-3*LN(INDEX(Dati1!H:H,Info!$C$11+ROW()-7,))+12*LN(INDEX(Dati1!H:H,Info!$C$11+ROW()-6,))+17*LN(INDEX(Dati1!H:H,Info!$C$11+ROW()-5,))+12*LN(INDEX(Dati1!H:H,Info!$C$11+ROW()-4,))-3*LN(INDEX(Dati1!H:H,Info!$C$11+ROW()-3,)))/35</f>
        <v>0.6015996212052639</v>
      </c>
      <c r="I55" s="7">
        <f>(-3*LN(INDEX(Dati1!I:I,Info!$C$11+ROW()-7,))+12*LN(INDEX(Dati1!I:I,Info!$C$11+ROW()-6,))+17*LN(INDEX(Dati1!I:I,Info!$C$11+ROW()-5,))+12*LN(INDEX(Dati1!I:I,Info!$C$11+ROW()-4,))-3*LN(INDEX(Dati1!I:I,Info!$C$11+ROW()-3,)))/35</f>
        <v>0.7252648237865401</v>
      </c>
      <c r="J55" s="7">
        <f>(-3*LN(INDEX(Dati1!J:J,Info!$C$11+ROW()-7,))+12*LN(INDEX(Dati1!J:J,Info!$C$11+ROW()-6,))+17*LN(INDEX(Dati1!J:J,Info!$C$11+ROW()-5,))+12*LN(INDEX(Dati1!J:J,Info!$C$11+ROW()-4,))-3*LN(INDEX(Dati1!J:J,Info!$C$11+ROW()-3,)))/35</f>
        <v>0.1990959316819042</v>
      </c>
      <c r="K55" s="7">
        <f>(-3*LN(INDEX(Dati1!K:K,Info!$C$11+ROW()-7,))+12*LN(INDEX(Dati1!K:K,Info!$C$11+ROW()-6,))+17*LN(INDEX(Dati1!K:K,Info!$C$11+ROW()-5,))+12*LN(INDEX(Dati1!K:K,Info!$C$11+ROW()-4,))-3*LN(INDEX(Dati1!K:K,Info!$C$11+ROW()-3,)))/35</f>
        <v>0.5278334382918491</v>
      </c>
    </row>
    <row r="56" spans="1:11" ht="15.75">
      <c r="A56" s="8">
        <f>INDEX(Dati1!A:A,Info!$C$11+ROW()-5,)</f>
        <v>1955</v>
      </c>
      <c r="B56" s="7">
        <f>(-3*LN(INDEX(Dati1!B:B,Info!$C$11+ROW()-7,))+12*LN(INDEX(Dati1!B:B,Info!$C$11+ROW()-6,))+17*LN(INDEX(Dati1!B:B,Info!$C$11+ROW()-5,))+12*LN(INDEX(Dati1!B:B,Info!$C$11+ROW()-4,))-3*LN(INDEX(Dati1!B:B,Info!$C$11+ROW()-3,)))/35</f>
        <v>0.17691917159301518</v>
      </c>
      <c r="C56" s="7">
        <f>(-3*LN(INDEX(Dati1!C:C,Info!$C$11+ROW()-7,))+12*LN(INDEX(Dati1!C:C,Info!$C$11+ROW()-6,))+17*LN(INDEX(Dati1!C:C,Info!$C$11+ROW()-5,))+12*LN(INDEX(Dati1!C:C,Info!$C$11+ROW()-4,))-3*LN(INDEX(Dati1!C:C,Info!$C$11+ROW()-3,)))/35</f>
        <v>0.1614828808730972</v>
      </c>
      <c r="D56" s="7">
        <f>(-3*LN(INDEX(Dati1!D:D,Info!$C$11+ROW()-7,))+12*LN(INDEX(Dati1!D:D,Info!$C$11+ROW()-6,))+17*LN(INDEX(Dati1!D:D,Info!$C$11+ROW()-5,))+12*LN(INDEX(Dati1!D:D,Info!$C$11+ROW()-4,))-3*LN(INDEX(Dati1!D:D,Info!$C$11+ROW()-3,)))/35</f>
        <v>0.17298261547702837</v>
      </c>
      <c r="E56" s="7">
        <f>(-3*LN(INDEX(Dati1!E:E,Info!$C$11+ROW()-7,))+12*LN(INDEX(Dati1!E:E,Info!$C$11+ROW()-6,))+17*LN(INDEX(Dati1!E:E,Info!$C$11+ROW()-5,))+12*LN(INDEX(Dati1!E:E,Info!$C$11+ROW()-4,))-3*LN(INDEX(Dati1!E:E,Info!$C$11+ROW()-3,)))/35</f>
        <v>0.3257069572715109</v>
      </c>
      <c r="F56" s="7">
        <f>(-3*LN(INDEX(Dati1!F:F,Info!$C$11+ROW()-7,))+12*LN(INDEX(Dati1!F:F,Info!$C$11+ROW()-6,))+17*LN(INDEX(Dati1!F:F,Info!$C$11+ROW()-5,))+12*LN(INDEX(Dati1!F:F,Info!$C$11+ROW()-4,))-3*LN(INDEX(Dati1!F:F,Info!$C$11+ROW()-3,)))/35</f>
        <v>0.7745018934878601</v>
      </c>
      <c r="G56" s="7">
        <f>(-3*LN(INDEX(Dati1!G:G,Info!$C$11+ROW()-7,))+12*LN(INDEX(Dati1!G:G,Info!$C$11+ROW()-6,))+17*LN(INDEX(Dati1!G:G,Info!$C$11+ROW()-5,))+12*LN(INDEX(Dati1!G:G,Info!$C$11+ROW()-4,))-3*LN(INDEX(Dati1!G:G,Info!$C$11+ROW()-3,)))/35</f>
        <v>0.6589712966175881</v>
      </c>
      <c r="H56" s="7">
        <f>(-3*LN(INDEX(Dati1!H:H,Info!$C$11+ROW()-7,))+12*LN(INDEX(Dati1!H:H,Info!$C$11+ROW()-6,))+17*LN(INDEX(Dati1!H:H,Info!$C$11+ROW()-5,))+12*LN(INDEX(Dati1!H:H,Info!$C$11+ROW()-4,))-3*LN(INDEX(Dati1!H:H,Info!$C$11+ROW()-3,)))/35</f>
        <v>0.5195789809800788</v>
      </c>
      <c r="I56" s="7">
        <f>(-3*LN(INDEX(Dati1!I:I,Info!$C$11+ROW()-7,))+12*LN(INDEX(Dati1!I:I,Info!$C$11+ROW()-6,))+17*LN(INDEX(Dati1!I:I,Info!$C$11+ROW()-5,))+12*LN(INDEX(Dati1!I:I,Info!$C$11+ROW()-4,))-3*LN(INDEX(Dati1!I:I,Info!$C$11+ROW()-3,)))/35</f>
        <v>0.7009521272139942</v>
      </c>
      <c r="J56" s="7">
        <f>(-3*LN(INDEX(Dati1!J:J,Info!$C$11+ROW()-7,))+12*LN(INDEX(Dati1!J:J,Info!$C$11+ROW()-6,))+17*LN(INDEX(Dati1!J:J,Info!$C$11+ROW()-5,))+12*LN(INDEX(Dati1!J:J,Info!$C$11+ROW()-4,))-3*LN(INDEX(Dati1!J:J,Info!$C$11+ROW()-3,)))/35</f>
        <v>-0.18698735929215685</v>
      </c>
      <c r="K56" s="7">
        <f>(-3*LN(INDEX(Dati1!K:K,Info!$C$11+ROW()-7,))+12*LN(INDEX(Dati1!K:K,Info!$C$11+ROW()-6,))+17*LN(INDEX(Dati1!K:K,Info!$C$11+ROW()-5,))+12*LN(INDEX(Dati1!K:K,Info!$C$11+ROW()-4,))-3*LN(INDEX(Dati1!K:K,Info!$C$11+ROW()-3,)))/35</f>
        <v>0.48615477557064424</v>
      </c>
    </row>
  </sheetData>
  <sheetProtection/>
  <mergeCells count="1">
    <mergeCell ref="D2:K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5:H19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6.8515625" style="0" customWidth="1"/>
    <col min="2" max="2" width="11.140625" style="1" customWidth="1"/>
    <col min="3" max="8" width="7.421875" style="1" customWidth="1"/>
  </cols>
  <sheetData>
    <row r="1" ht="15.75"/>
    <row r="2" ht="15.75"/>
    <row r="3" ht="15.75"/>
    <row r="4" ht="15.75"/>
    <row r="5" ht="15.75">
      <c r="B5" s="1" t="s">
        <v>11</v>
      </c>
    </row>
    <row r="7" ht="15.75">
      <c r="B7" s="16"/>
    </row>
    <row r="8" ht="15.75">
      <c r="B8" s="17"/>
    </row>
    <row r="9" spans="1:2" ht="15.75">
      <c r="A9" s="36" t="s">
        <v>47</v>
      </c>
      <c r="B9" s="18" t="s">
        <v>8</v>
      </c>
    </row>
    <row r="10" spans="1:8" ht="15.75">
      <c r="A10">
        <f>MATCH(B10,Izldati!$3:$3,0)</f>
        <v>2</v>
      </c>
      <c r="B10" s="19" t="str">
        <f>INDEX(Dati1!$3:$3,1,ROW()-8)</f>
        <v>S1T01a</v>
      </c>
      <c r="C10" s="20"/>
      <c r="D10" s="37">
        <f>SUM(INDEX(Izldati!$A:$XFD,Info!$C$8-2,Kontrole!$A10):INDEX(Izldati!$A:$XFD,Info!$C$9-2,Kontrole!$A10))</f>
        <v>-0.7966522468917729</v>
      </c>
      <c r="E10" s="14"/>
      <c r="F10" s="20"/>
      <c r="G10" s="13">
        <f>D10/Info!$B$13</f>
        <v>-0.07242293153561573</v>
      </c>
      <c r="H10" s="14"/>
    </row>
    <row r="11" spans="1:8" ht="15.75">
      <c r="A11">
        <f>MATCH(B11,Izldati!$3:$3,0)</f>
        <v>3</v>
      </c>
      <c r="B11" s="19" t="str">
        <f>INDEX(Dati1!$3:$3,1,ROW()-8)</f>
        <v>S1T02a</v>
      </c>
      <c r="C11" s="20"/>
      <c r="D11" s="37">
        <f>SUM(INDEX(Izldati!$A:$XFD,Info!$C$8-2,Kontrole!$A11):INDEX(Izldati!$A:$XFD,Info!$C$9-2,Kontrole!$A11))</f>
        <v>-2.4710212231639868</v>
      </c>
      <c r="E11" s="14"/>
      <c r="F11" s="20"/>
      <c r="G11" s="13">
        <f>D11/Info!$B$13</f>
        <v>-0.2246382930149079</v>
      </c>
      <c r="H11" s="14"/>
    </row>
    <row r="12" spans="1:8" ht="15.75">
      <c r="A12">
        <f>MATCH(B12,Izldati!$3:$3,0)</f>
        <v>4</v>
      </c>
      <c r="B12" s="19" t="str">
        <f>INDEX(Dati1!$3:$3,1,ROW()-8)</f>
        <v>S1T03a</v>
      </c>
      <c r="C12" s="20"/>
      <c r="D12" s="37">
        <f>SUM(INDEX(Izldati!$A:$XFD,Info!$C$8-2,Kontrole!$A12):INDEX(Izldati!$A:$XFD,Info!$C$9-2,Kontrole!$A12))</f>
        <v>0.06491942464551226</v>
      </c>
      <c r="E12" s="14"/>
      <c r="F12" s="20"/>
      <c r="G12" s="13">
        <f>D12/Info!$B$13</f>
        <v>0.005901765876864751</v>
      </c>
      <c r="H12" s="14"/>
    </row>
    <row r="13" spans="1:8" ht="15.75">
      <c r="A13">
        <f>MATCH(B13,Izldati!$3:$3,0)</f>
        <v>5</v>
      </c>
      <c r="B13" s="19" t="str">
        <f>INDEX(Dati1!$3:$3,1,ROW()-8)</f>
        <v>S1T04a</v>
      </c>
      <c r="C13" s="20"/>
      <c r="D13" s="37">
        <f>SUM(INDEX(Izldati!$A:$XFD,Info!$C$8-2,Kontrole!$A13):INDEX(Izldati!$A:$XFD,Info!$C$9-2,Kontrole!$A13))</f>
        <v>2.5948855662262997</v>
      </c>
      <c r="E13" s="14"/>
      <c r="F13" s="20"/>
      <c r="G13" s="13">
        <f>D13/Info!$B$13</f>
        <v>0.23589868783875453</v>
      </c>
      <c r="H13" s="14"/>
    </row>
    <row r="14" spans="1:8" ht="15.75">
      <c r="A14">
        <f>MATCH(B14,Izldati!$3:$3,0)</f>
        <v>6</v>
      </c>
      <c r="B14" s="19" t="str">
        <f>INDEX(Dati1!$3:$3,1,ROW()-8)</f>
        <v>S1T05a</v>
      </c>
      <c r="C14" s="20"/>
      <c r="D14" s="37">
        <f>SUM(INDEX(Izldati!$A:$XFD,Info!$C$8-2,Kontrole!$A14):INDEX(Izldati!$A:$XFD,Info!$C$9-2,Kontrole!$A14))</f>
        <v>7.2941653466562695</v>
      </c>
      <c r="E14" s="14"/>
      <c r="F14" s="20"/>
      <c r="G14" s="13">
        <f>D14/Info!$B$13</f>
        <v>0.6631059406051154</v>
      </c>
      <c r="H14" s="14"/>
    </row>
    <row r="15" spans="1:8" ht="15.75">
      <c r="A15">
        <f>MATCH(B15,Izldati!$3:$3,0)</f>
        <v>7</v>
      </c>
      <c r="B15" s="19" t="str">
        <f>INDEX(Dati1!$3:$3,1,ROW()-8)</f>
        <v>S1T06a</v>
      </c>
      <c r="C15" s="20"/>
      <c r="D15" s="37">
        <f>SUM(INDEX(Izldati!$A:$XFD,Info!$C$8-2,Kontrole!$A15):INDEX(Izldati!$A:$XFD,Info!$C$9-2,Kontrole!$A15))</f>
        <v>5.699670801708773</v>
      </c>
      <c r="E15" s="14"/>
      <c r="F15" s="20"/>
      <c r="G15" s="13">
        <f>D15/Info!$B$13</f>
        <v>0.5181518910644339</v>
      </c>
      <c r="H15" s="14"/>
    </row>
    <row r="16" spans="1:8" ht="15.75">
      <c r="A16">
        <f>MATCH(B16,Izldati!$3:$3,0)</f>
        <v>8</v>
      </c>
      <c r="B16" s="19" t="str">
        <f>INDEX(Dati1!$3:$3,1,ROW()-8)</f>
        <v>S1T07a</v>
      </c>
      <c r="C16" s="20"/>
      <c r="D16" s="37">
        <f>SUM(INDEX(Izldati!$A:$XFD,Info!$C$8-2,Kontrole!$A16):INDEX(Izldati!$A:$XFD,Info!$C$9-2,Kontrole!$A16))</f>
        <v>4.2404528775426575</v>
      </c>
      <c r="E16" s="14"/>
      <c r="F16" s="20"/>
      <c r="G16" s="13">
        <f>D16/Info!$B$13</f>
        <v>0.3854957161402416</v>
      </c>
      <c r="H16" s="14"/>
    </row>
    <row r="17" spans="1:8" ht="15.75">
      <c r="A17">
        <f>MATCH(B17,Izldati!$3:$3,0)</f>
        <v>9</v>
      </c>
      <c r="B17" s="19" t="str">
        <f>INDEX(Dati1!$3:$3,1,ROW()-8)</f>
        <v>S1T08a</v>
      </c>
      <c r="C17" s="20"/>
      <c r="D17" s="37">
        <f>SUM(INDEX(Izldati!$A:$XFD,Info!$C$8-2,Kontrole!$A17):INDEX(Izldati!$A:$XFD,Info!$C$9-2,Kontrole!$A17))</f>
        <v>7.101210742813595</v>
      </c>
      <c r="E17" s="14"/>
      <c r="F17" s="20"/>
      <c r="G17" s="13">
        <f>D17/Info!$B$13</f>
        <v>0.645564612983054</v>
      </c>
      <c r="H17" s="14"/>
    </row>
    <row r="18" spans="1:8" ht="15.75">
      <c r="A18">
        <f>MATCH(B18,Izldati!$3:$3,0)</f>
        <v>10</v>
      </c>
      <c r="B18" s="19" t="str">
        <f>INDEX(Dati1!$3:$3,1,ROW()-8)</f>
        <v>S1T09a</v>
      </c>
      <c r="C18" s="20"/>
      <c r="D18" s="37">
        <f>SUM(INDEX(Izldati!$A:$XFD,Info!$C$8-2,Kontrole!$A18):INDEX(Izldati!$A:$XFD,Info!$C$9-2,Kontrole!$A18))</f>
        <v>0.333301026809419</v>
      </c>
      <c r="E18" s="14"/>
      <c r="F18" s="20"/>
      <c r="G18" s="13">
        <f>D18/Info!$B$13</f>
        <v>0.030300093346310817</v>
      </c>
      <c r="H18" s="14"/>
    </row>
    <row r="19" spans="1:8" ht="15.75">
      <c r="A19">
        <f>MATCH(B19,Izldati!$3:$3,0)</f>
        <v>11</v>
      </c>
      <c r="B19" s="19" t="str">
        <f>INDEX(Dati1!$3:$3,1,ROW()-8)</f>
        <v>S1T10a</v>
      </c>
      <c r="C19" s="20"/>
      <c r="D19" s="37">
        <f>SUM(INDEX(Izldati!$A:$XFD,Info!$C$8-2,Kontrole!$A19):INDEX(Izldati!$A:$XFD,Info!$C$9-2,Kontrole!$A19))</f>
        <v>5.014314375050496</v>
      </c>
      <c r="E19" s="14"/>
      <c r="F19" s="20"/>
      <c r="G19" s="13">
        <f>D19/Info!$B$13</f>
        <v>0.45584676136822694</v>
      </c>
      <c r="H19" s="14"/>
    </row>
  </sheetData>
  <sheetProtection/>
  <printOptions/>
  <pageMargins left="0.75" right="0.75" top="1" bottom="1" header="0.5" footer="0.5"/>
  <pageSetup horizontalDpi="600" verticalDpi="600" orientation="portrait" paperSize="9" r:id="rId5"/>
  <legacyDrawing r:id="rId4"/>
  <oleObjects>
    <oleObject progId="Equation.2" shapeId="63654" r:id="rId1"/>
    <oleObject progId="Equation.2" shapeId="63657" r:id="rId2"/>
    <oleObject progId="Equation.2" shapeId="63658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1" width="7.421875" style="1" customWidth="1"/>
  </cols>
  <sheetData>
    <row r="1" ht="15.75"/>
    <row r="2" spans="1:2" ht="15.75">
      <c r="A2" s="10" t="s">
        <v>7</v>
      </c>
      <c r="B2" s="4" t="str">
        <f>Info!B1</f>
        <v>S1</v>
      </c>
    </row>
    <row r="3" spans="1:11" ht="15.75">
      <c r="A3" s="11" t="s">
        <v>8</v>
      </c>
      <c r="B3" s="40" t="str">
        <f>Izldati!B3</f>
        <v>S1T01a</v>
      </c>
      <c r="C3" s="40" t="str">
        <f>Izldati!C3</f>
        <v>S1T02a</v>
      </c>
      <c r="D3" s="40" t="str">
        <f>Izldati!D3</f>
        <v>S1T03a</v>
      </c>
      <c r="E3" s="40" t="str">
        <f>Izldati!E3</f>
        <v>S1T04a</v>
      </c>
      <c r="F3" s="40" t="str">
        <f>Izldati!F3</f>
        <v>S1T05a</v>
      </c>
      <c r="G3" s="40" t="str">
        <f>Izldati!G3</f>
        <v>S1T06a</v>
      </c>
      <c r="H3" s="40" t="str">
        <f>Izldati!H3</f>
        <v>S1T07a</v>
      </c>
      <c r="I3" s="40" t="str">
        <f>Izldati!I3</f>
        <v>S1T08a</v>
      </c>
      <c r="J3" s="40" t="str">
        <f>Izldati!J3</f>
        <v>S1T09a</v>
      </c>
      <c r="K3" s="40" t="str">
        <f>Izldati!K3</f>
        <v>S1T10a</v>
      </c>
    </row>
    <row r="4" spans="1:11" ht="15.75">
      <c r="A4" s="11" t="s">
        <v>9</v>
      </c>
      <c r="B4" s="21" t="s">
        <v>12</v>
      </c>
      <c r="C4" s="16"/>
      <c r="D4" s="16"/>
      <c r="E4" s="16"/>
      <c r="F4" s="16"/>
      <c r="G4" s="16"/>
      <c r="H4" s="16"/>
      <c r="I4" s="16"/>
      <c r="J4" s="16"/>
      <c r="K4" s="15"/>
    </row>
    <row r="5" spans="1:11" ht="15.75">
      <c r="A5" s="8">
        <f>Izldati!A5</f>
        <v>2006</v>
      </c>
      <c r="B5" s="7">
        <f>Izldati!B5-INDEX(Kontrole!$G:$G,COLUMN()+8,)</f>
        <v>-0.4790549393215695</v>
      </c>
      <c r="C5" s="7">
        <f>Izldati!C5-INDEX(Kontrole!$G:$G,COLUMN()+8,)</f>
        <v>-0.29719740276246254</v>
      </c>
      <c r="D5" s="7">
        <f>Izldati!D5-INDEX(Kontrole!$G:$G,COLUMN()+8,)</f>
        <v>-0.543617573842609</v>
      </c>
      <c r="E5" s="7">
        <f>Izldati!E5-INDEX(Kontrole!$G:$G,COLUMN()+8,)</f>
        <v>-1.440146135295551</v>
      </c>
      <c r="F5" s="7">
        <f>Izldati!F5-INDEX(Kontrole!$G:$G,COLUMN()+8,)</f>
        <v>-0.8590818585881915</v>
      </c>
      <c r="G5" s="7">
        <f>Izldati!G5-INDEX(Kontrole!$G:$G,COLUMN()+8,)</f>
        <v>-2.4352113400494937</v>
      </c>
      <c r="H5" s="7">
        <f>Izldati!H5-INDEX(Kontrole!$G:$G,COLUMN()+8,)</f>
        <v>-1.710336806510592</v>
      </c>
      <c r="I5" s="7">
        <f>Izldati!I5-INDEX(Kontrole!$G:$G,COLUMN()+8,)</f>
        <v>-1.1629233616458896</v>
      </c>
      <c r="J5" s="7">
        <f>Izldati!J5-INDEX(Kontrole!$G:$G,COLUMN()+8,)</f>
        <v>-1.0759506794067142</v>
      </c>
      <c r="K5" s="7">
        <f>Izldati!K5-INDEX(Kontrole!$G:$G,COLUMN()+8,)</f>
        <v>-0.855813966487676</v>
      </c>
    </row>
    <row r="6" spans="1:11" ht="15.75">
      <c r="A6" s="8">
        <f>Izldati!A6</f>
        <v>2005</v>
      </c>
      <c r="B6" s="7">
        <f>Izldati!B6-INDEX(Kontrole!$G:$G,COLUMN()+8,)</f>
        <v>-0.5204189357564523</v>
      </c>
      <c r="C6" s="7">
        <f>Izldati!C6-INDEX(Kontrole!$G:$G,COLUMN()+8,)</f>
        <v>0.06828691880122525</v>
      </c>
      <c r="D6" s="7">
        <f>Izldati!D6-INDEX(Kontrole!$G:$G,COLUMN()+8,)</f>
        <v>-0.24622815588694166</v>
      </c>
      <c r="E6" s="7">
        <f>Izldati!E6-INDEX(Kontrole!$G:$G,COLUMN()+8,)</f>
        <v>-1.1809989284114095</v>
      </c>
      <c r="F6" s="7">
        <f>Izldati!F6-INDEX(Kontrole!$G:$G,COLUMN()+8,)</f>
        <v>-0.7620267126372757</v>
      </c>
      <c r="G6" s="7">
        <f>Izldati!G6-INDEX(Kontrole!$G:$G,COLUMN()+8,)</f>
        <v>-2.066539113583221</v>
      </c>
      <c r="H6" s="7">
        <f>Izldati!H6-INDEX(Kontrole!$G:$G,COLUMN()+8,)</f>
        <v>-1.6004324434963428</v>
      </c>
      <c r="I6" s="7">
        <f>Izldati!I6-INDEX(Kontrole!$G:$G,COLUMN()+8,)</f>
        <v>-1.1800041133866355</v>
      </c>
      <c r="J6" s="7">
        <f>Izldati!J6-INDEX(Kontrole!$G:$G,COLUMN()+8,)</f>
        <v>-0.9615137960681445</v>
      </c>
      <c r="K6" s="7">
        <f>Izldati!K6-INDEX(Kontrole!$G:$G,COLUMN()+8,)</f>
        <v>-0.6083784618846407</v>
      </c>
    </row>
    <row r="7" spans="1:11" ht="15.75">
      <c r="A7" s="8">
        <f>Izldati!A7</f>
        <v>2004</v>
      </c>
      <c r="B7" s="7">
        <f>Izldati!B7-INDEX(Kontrole!$G:$G,COLUMN()+8,)</f>
        <v>-0.4856751702344606</v>
      </c>
      <c r="C7" s="7">
        <f>Izldati!C7-INDEX(Kontrole!$G:$G,COLUMN()+8,)</f>
        <v>0.32441302688706525</v>
      </c>
      <c r="D7" s="7">
        <f>Izldati!D7-INDEX(Kontrole!$G:$G,COLUMN()+8,)</f>
        <v>0.33687561699504853</v>
      </c>
      <c r="E7" s="7">
        <f>Izldati!E7-INDEX(Kontrole!$G:$G,COLUMN()+8,)</f>
        <v>-0.6693179600312518</v>
      </c>
      <c r="F7" s="7">
        <f>Izldati!F7-INDEX(Kontrole!$G:$G,COLUMN()+8,)</f>
        <v>-0.4001799932156301</v>
      </c>
      <c r="G7" s="7">
        <f>Izldati!G7-INDEX(Kontrole!$G:$G,COLUMN()+8,)</f>
        <v>-1.5336083418613327</v>
      </c>
      <c r="H7" s="7">
        <f>Izldati!H7-INDEX(Kontrole!$G:$G,COLUMN()+8,)</f>
        <v>-1.2765391809834779</v>
      </c>
      <c r="I7" s="7">
        <f>Izldati!I7-INDEX(Kontrole!$G:$G,COLUMN()+8,)</f>
        <v>-0.7999600688269437</v>
      </c>
      <c r="J7" s="7">
        <f>Izldati!J7-INDEX(Kontrole!$G:$G,COLUMN()+8,)</f>
        <v>-0.5697322158345048</v>
      </c>
      <c r="K7" s="7">
        <f>Izldati!K7-INDEX(Kontrole!$G:$G,COLUMN()+8,)</f>
        <v>-0.194328406517831</v>
      </c>
    </row>
    <row r="8" spans="1:11" ht="15.75">
      <c r="A8" s="8">
        <f>Izldati!A8</f>
        <v>2003</v>
      </c>
      <c r="B8" s="7">
        <f>Izldati!B8-INDEX(Kontrole!$G:$G,COLUMN()+8,)</f>
        <v>-0.38113595672394107</v>
      </c>
      <c r="C8" s="7">
        <f>Izldati!C8-INDEX(Kontrole!$G:$G,COLUMN()+8,)</f>
        <v>0.30330546216868415</v>
      </c>
      <c r="D8" s="7">
        <f>Izldati!D8-INDEX(Kontrole!$G:$G,COLUMN()+8,)</f>
        <v>0.606308068321025</v>
      </c>
      <c r="E8" s="7">
        <f>Izldati!E8-INDEX(Kontrole!$G:$G,COLUMN()+8,)</f>
        <v>-0.42911068225459237</v>
      </c>
      <c r="F8" s="7">
        <f>Izldati!F8-INDEX(Kontrole!$G:$G,COLUMN()+8,)</f>
        <v>-0.25143109573869776</v>
      </c>
      <c r="G8" s="7">
        <f>Izldati!G8-INDEX(Kontrole!$G:$G,COLUMN()+8,)</f>
        <v>-1.5281873087524338</v>
      </c>
      <c r="H8" s="7">
        <f>Izldati!H8-INDEX(Kontrole!$G:$G,COLUMN()+8,)</f>
        <v>-0.9971678970701041</v>
      </c>
      <c r="I8" s="7">
        <f>Izldati!I8-INDEX(Kontrole!$G:$G,COLUMN()+8,)</f>
        <v>-0.8819321278789504</v>
      </c>
      <c r="J8" s="7">
        <f>Izldati!J8-INDEX(Kontrole!$G:$G,COLUMN()+8,)</f>
        <v>-0.4763460677379296</v>
      </c>
      <c r="K8" s="7">
        <f>Izldati!K8-INDEX(Kontrole!$G:$G,COLUMN()+8,)</f>
        <v>-0.09358122181506001</v>
      </c>
    </row>
    <row r="9" spans="1:11" ht="15.75">
      <c r="A9" s="8">
        <f>Izldati!A9</f>
        <v>2002</v>
      </c>
      <c r="B9" s="7">
        <f>Izldati!B9-INDEX(Kontrole!$G:$G,COLUMN()+8,)</f>
        <v>-0.19707122670108707</v>
      </c>
      <c r="C9" s="7">
        <f>Izldati!C9-INDEX(Kontrole!$G:$G,COLUMN()+8,)</f>
        <v>0.13792913361316106</v>
      </c>
      <c r="D9" s="7">
        <f>Izldati!D9-INDEX(Kontrole!$G:$G,COLUMN()+8,)</f>
        <v>0.562082255519204</v>
      </c>
      <c r="E9" s="7">
        <f>Izldati!E9-INDEX(Kontrole!$G:$G,COLUMN()+8,)</f>
        <v>-0.5631964141647137</v>
      </c>
      <c r="F9" s="7">
        <f>Izldati!F9-INDEX(Kontrole!$G:$G,COLUMN()+8,)</f>
        <v>-0.21509531170714175</v>
      </c>
      <c r="G9" s="7">
        <f>Izldati!G9-INDEX(Kontrole!$G:$G,COLUMN()+8,)</f>
        <v>-1.6663296208559961</v>
      </c>
      <c r="H9" s="7">
        <f>Izldati!H9-INDEX(Kontrole!$G:$G,COLUMN()+8,)</f>
        <v>-0.9935472060827911</v>
      </c>
      <c r="I9" s="7">
        <f>Izldati!I9-INDEX(Kontrole!$G:$G,COLUMN()+8,)</f>
        <v>-1.096583779887386</v>
      </c>
      <c r="J9" s="7">
        <f>Izldati!J9-INDEX(Kontrole!$G:$G,COLUMN()+8,)</f>
        <v>-0.4525474874791784</v>
      </c>
      <c r="K9" s="7">
        <f>Izldati!K9-INDEX(Kontrole!$G:$G,COLUMN()+8,)</f>
        <v>-0.17041762590549703</v>
      </c>
    </row>
    <row r="10" spans="1:11" ht="15.75">
      <c r="A10" s="8">
        <f>Izldati!A10</f>
        <v>2001</v>
      </c>
      <c r="B10" s="7">
        <f>Izldati!B10-INDEX(Kontrole!$G:$G,COLUMN()+8,)</f>
        <v>-0.1685425770088418</v>
      </c>
      <c r="C10" s="7">
        <f>Izldati!C10-INDEX(Kontrole!$G:$G,COLUMN()+8,)</f>
        <v>0.2043481025307759</v>
      </c>
      <c r="D10" s="7">
        <f>Izldati!D10-INDEX(Kontrole!$G:$G,COLUMN()+8,)</f>
        <v>0.49861995313733287</v>
      </c>
      <c r="E10" s="7">
        <f>Izldati!E10-INDEX(Kontrole!$G:$G,COLUMN()+8,)</f>
        <v>-0.5647870393869943</v>
      </c>
      <c r="F10" s="7">
        <f>Izldati!F10-INDEX(Kontrole!$G:$G,COLUMN()+8,)</f>
        <v>-0.16461697663474284</v>
      </c>
      <c r="G10" s="7">
        <f>Izldati!G10-INDEX(Kontrole!$G:$G,COLUMN()+8,)</f>
        <v>-1.6635159211081025</v>
      </c>
      <c r="H10" s="7">
        <f>Izldati!H10-INDEX(Kontrole!$G:$G,COLUMN()+8,)</f>
        <v>-0.6739260646462623</v>
      </c>
      <c r="I10" s="7">
        <f>Izldati!I10-INDEX(Kontrole!$G:$G,COLUMN()+8,)</f>
        <v>-0.8938128888279526</v>
      </c>
      <c r="J10" s="7">
        <f>Izldati!J10-INDEX(Kontrole!$G:$G,COLUMN()+8,)</f>
        <v>-0.4466286945679576</v>
      </c>
      <c r="K10" s="7">
        <f>Izldati!K10-INDEX(Kontrole!$G:$G,COLUMN()+8,)</f>
        <v>-0.2516612635920673</v>
      </c>
    </row>
    <row r="11" spans="1:11" ht="15.75">
      <c r="A11" s="8">
        <f>Izldati!A11</f>
        <v>2000</v>
      </c>
      <c r="B11" s="7">
        <f>Izldati!B11-INDEX(Kontrole!$G:$G,COLUMN()+8,)</f>
        <v>-0.24178223783608727</v>
      </c>
      <c r="C11" s="7">
        <f>Izldati!C11-INDEX(Kontrole!$G:$G,COLUMN()+8,)</f>
        <v>0.14911885283480797</v>
      </c>
      <c r="D11" s="7">
        <f>Izldati!D11-INDEX(Kontrole!$G:$G,COLUMN()+8,)</f>
        <v>0.4810865121450858</v>
      </c>
      <c r="E11" s="7">
        <f>Izldati!E11-INDEX(Kontrole!$G:$G,COLUMN()+8,)</f>
        <v>-0.6139143722677514</v>
      </c>
      <c r="F11" s="7">
        <f>Izldati!F11-INDEX(Kontrole!$G:$G,COLUMN()+8,)</f>
        <v>-0.11597053478228048</v>
      </c>
      <c r="G11" s="7">
        <f>Izldati!G11-INDEX(Kontrole!$G:$G,COLUMN()+8,)</f>
        <v>-1.450601054362084</v>
      </c>
      <c r="H11" s="7">
        <f>Izldati!H11-INDEX(Kontrole!$G:$G,COLUMN()+8,)</f>
        <v>-0.5724327360404158</v>
      </c>
      <c r="I11" s="7">
        <f>Izldati!I11-INDEX(Kontrole!$G:$G,COLUMN()+8,)</f>
        <v>-0.5889936858396403</v>
      </c>
      <c r="J11" s="7">
        <f>Izldati!J11-INDEX(Kontrole!$G:$G,COLUMN()+8,)</f>
        <v>-0.43741532250827814</v>
      </c>
      <c r="K11" s="7">
        <f>Izldati!K11-INDEX(Kontrole!$G:$G,COLUMN()+8,)</f>
        <v>-0.18171245176551098</v>
      </c>
    </row>
    <row r="12" spans="1:11" ht="15.75">
      <c r="A12" s="8">
        <f>Izldati!A12</f>
        <v>1999</v>
      </c>
      <c r="B12" s="7">
        <f>Izldati!B12-INDEX(Kontrole!$G:$G,COLUMN()+8,)</f>
        <v>-0.279198343660826</v>
      </c>
      <c r="C12" s="7">
        <f>Izldati!C12-INDEX(Kontrole!$G:$G,COLUMN()+8,)</f>
        <v>0.08015764045680673</v>
      </c>
      <c r="D12" s="7">
        <f>Izldati!D12-INDEX(Kontrole!$G:$G,COLUMN()+8,)</f>
        <v>0.4304382550889619</v>
      </c>
      <c r="E12" s="7">
        <f>Izldati!E12-INDEX(Kontrole!$G:$G,COLUMN()+8,)</f>
        <v>-0.6310657525795929</v>
      </c>
      <c r="F12" s="7">
        <f>Izldati!F12-INDEX(Kontrole!$G:$G,COLUMN()+8,)</f>
        <v>-0.0646799370443657</v>
      </c>
      <c r="G12" s="7">
        <f>Izldati!G12-INDEX(Kontrole!$G:$G,COLUMN()+8,)</f>
        <v>-1.2241281729344013</v>
      </c>
      <c r="H12" s="7">
        <f>Izldati!H12-INDEX(Kontrole!$G:$G,COLUMN()+8,)</f>
        <v>-0.6876207738779724</v>
      </c>
      <c r="I12" s="7">
        <f>Izldati!I12-INDEX(Kontrole!$G:$G,COLUMN()+8,)</f>
        <v>-0.49996968697527766</v>
      </c>
      <c r="J12" s="7">
        <f>Izldati!J12-INDEX(Kontrole!$G:$G,COLUMN()+8,)</f>
        <v>-0.43008400184256357</v>
      </c>
      <c r="K12" s="7">
        <f>Izldati!K12-INDEX(Kontrole!$G:$G,COLUMN()+8,)</f>
        <v>-0.2350202665264943</v>
      </c>
    </row>
    <row r="13" spans="1:11" ht="15.75">
      <c r="A13" s="8">
        <f>Izldati!A13</f>
        <v>1998</v>
      </c>
      <c r="B13" s="7">
        <f>Izldati!B13-INDEX(Kontrole!$G:$G,COLUMN()+8,)</f>
        <v>-0.2050366056260548</v>
      </c>
      <c r="C13" s="7">
        <f>Izldati!C13-INDEX(Kontrole!$G:$G,COLUMN()+8,)</f>
        <v>0.044406292983301066</v>
      </c>
      <c r="D13" s="7">
        <f>Izldati!D13-INDEX(Kontrole!$G:$G,COLUMN()+8,)</f>
        <v>0.37279838686201916</v>
      </c>
      <c r="E13" s="7">
        <f>Izldati!E13-INDEX(Kontrole!$G:$G,COLUMN()+8,)</f>
        <v>-0.5317170322416057</v>
      </c>
      <c r="F13" s="7">
        <f>Izldati!F13-INDEX(Kontrole!$G:$G,COLUMN()+8,)</f>
        <v>-0.020888973553608303</v>
      </c>
      <c r="G13" s="7">
        <f>Izldati!G13-INDEX(Kontrole!$G:$G,COLUMN()+8,)</f>
        <v>-1.0252489205241804</v>
      </c>
      <c r="H13" s="7">
        <f>Izldati!H13-INDEX(Kontrole!$G:$G,COLUMN()+8,)</f>
        <v>-0.8268496648130723</v>
      </c>
      <c r="I13" s="7">
        <f>Izldati!I13-INDEX(Kontrole!$G:$G,COLUMN()+8,)</f>
        <v>-0.5163213547700517</v>
      </c>
      <c r="J13" s="7">
        <f>Izldati!J13-INDEX(Kontrole!$G:$G,COLUMN()+8,)</f>
        <v>-0.1158596376092026</v>
      </c>
      <c r="K13" s="7">
        <f>Izldati!K13-INDEX(Kontrole!$G:$G,COLUMN()+8,)</f>
        <v>-0.2357430724497064</v>
      </c>
    </row>
    <row r="14" spans="1:11" ht="15.75">
      <c r="A14" s="8">
        <f>Izldati!A14</f>
        <v>1997</v>
      </c>
      <c r="B14" s="7">
        <f>Izldati!B14-INDEX(Kontrole!$G:$G,COLUMN()+8,)</f>
        <v>-0.12951136119562656</v>
      </c>
      <c r="C14" s="7">
        <f>Izldati!C14-INDEX(Kontrole!$G:$G,COLUMN()+8,)</f>
        <v>0.1241929505284791</v>
      </c>
      <c r="D14" s="7">
        <f>Izldati!D14-INDEX(Kontrole!$G:$G,COLUMN()+8,)</f>
        <v>0.538521033060255</v>
      </c>
      <c r="E14" s="7">
        <f>Izldati!E14-INDEX(Kontrole!$G:$G,COLUMN()+8,)</f>
        <v>-0.27786130342927584</v>
      </c>
      <c r="F14" s="7">
        <f>Izldati!F14-INDEX(Kontrole!$G:$G,COLUMN()+8,)</f>
        <v>-0.06021951466604125</v>
      </c>
      <c r="G14" s="7">
        <f>Izldati!G14-INDEX(Kontrole!$G:$G,COLUMN()+8,)</f>
        <v>-1.0549230324012278</v>
      </c>
      <c r="H14" s="7">
        <f>Izldati!H14-INDEX(Kontrole!$G:$G,COLUMN()+8,)</f>
        <v>-0.8987773372036602</v>
      </c>
      <c r="I14" s="7">
        <f>Izldati!I14-INDEX(Kontrole!$G:$G,COLUMN()+8,)</f>
        <v>-0.3827971582431055</v>
      </c>
      <c r="J14" s="7">
        <f>Izldati!J14-INDEX(Kontrole!$G:$G,COLUMN()+8,)</f>
        <v>0.2533756884757122</v>
      </c>
      <c r="K14" s="7">
        <f>Izldati!K14-INDEX(Kontrole!$G:$G,COLUMN()+8,)</f>
        <v>-0.21176444036551942</v>
      </c>
    </row>
    <row r="15" spans="1:11" ht="15.75">
      <c r="A15" s="8">
        <f>Izldati!A15</f>
        <v>1996</v>
      </c>
      <c r="B15" s="7">
        <f>Izldati!B15-INDEX(Kontrole!$G:$G,COLUMN()+8,)</f>
        <v>0.1175817479617963</v>
      </c>
      <c r="C15" s="7">
        <f>Izldati!C15-INDEX(Kontrole!$G:$G,COLUMN()+8,)</f>
        <v>0.34988357440818485</v>
      </c>
      <c r="D15" s="7">
        <f>Izldati!D15-INDEX(Kontrole!$G:$G,COLUMN()+8,)</f>
        <v>0.7024086947523996</v>
      </c>
      <c r="E15" s="7">
        <f>Izldati!E15-INDEX(Kontrole!$G:$G,COLUMN()+8,)</f>
        <v>-0.10570573820009815</v>
      </c>
      <c r="F15" s="7">
        <f>Izldati!F15-INDEX(Kontrole!$G:$G,COLUMN()+8,)</f>
        <v>-0.025387613746006954</v>
      </c>
      <c r="G15" s="7">
        <f>Izldati!G15-INDEX(Kontrole!$G:$G,COLUMN()+8,)</f>
        <v>-0.8358123963968282</v>
      </c>
      <c r="H15" s="7">
        <f>Izldati!H15-INDEX(Kontrole!$G:$G,COLUMN()+8,)</f>
        <v>-0.6330209013295527</v>
      </c>
      <c r="I15" s="7">
        <f>Izldati!I15-INDEX(Kontrole!$G:$G,COLUMN()+8,)</f>
        <v>-0.22606997364209092</v>
      </c>
      <c r="J15" s="7">
        <f>Izldati!J15-INDEX(Kontrole!$G:$G,COLUMN()+8,)</f>
        <v>0.4352220603610486</v>
      </c>
      <c r="K15" s="7">
        <f>Izldati!K15-INDEX(Kontrole!$G:$G,COLUMN()+8,)</f>
        <v>0.007381425984845313</v>
      </c>
    </row>
    <row r="16" spans="1:11" ht="15.75">
      <c r="A16" s="8">
        <f>Izldati!A16</f>
        <v>1995</v>
      </c>
      <c r="B16" s="7">
        <f>Izldati!B16-INDEX(Kontrole!$G:$G,COLUMN()+8,)</f>
        <v>0.04651676647288491</v>
      </c>
      <c r="C16" s="7">
        <f>Izldati!C16-INDEX(Kontrole!$G:$G,COLUMN()+8,)</f>
        <v>0.4475000430220204</v>
      </c>
      <c r="D16" s="7">
        <f>Izldati!D16-INDEX(Kontrole!$G:$G,COLUMN()+8,)</f>
        <v>0.7179593908780503</v>
      </c>
      <c r="E16" s="7">
        <f>Izldati!E16-INDEX(Kontrole!$G:$G,COLUMN()+8,)</f>
        <v>-0.25220914692119834</v>
      </c>
      <c r="F16" s="7">
        <f>Izldati!F16-INDEX(Kontrole!$G:$G,COLUMN()+8,)</f>
        <v>-0.15717655857622548</v>
      </c>
      <c r="G16" s="7">
        <f>Izldati!G16-INDEX(Kontrole!$G:$G,COLUMN()+8,)</f>
        <v>-0.8305431437672149</v>
      </c>
      <c r="H16" s="7">
        <f>Izldati!H16-INDEX(Kontrole!$G:$G,COLUMN()+8,)</f>
        <v>-0.2578740792929409</v>
      </c>
      <c r="I16" s="7">
        <f>Izldati!I16-INDEX(Kontrole!$G:$G,COLUMN()+8,)</f>
        <v>-0.20834352398374367</v>
      </c>
      <c r="J16" s="7">
        <f>Izldati!J16-INDEX(Kontrole!$G:$G,COLUMN()+8,)</f>
        <v>0.3096068911468835</v>
      </c>
      <c r="K16" s="7">
        <f>Izldati!K16-INDEX(Kontrole!$G:$G,COLUMN()+8,)</f>
        <v>0.0017765935321622517</v>
      </c>
    </row>
    <row r="17" spans="1:11" ht="15.75">
      <c r="A17" s="8">
        <f>Izldati!A17</f>
        <v>1994</v>
      </c>
      <c r="B17" s="7">
        <f>Izldati!B17-INDEX(Kontrole!$G:$G,COLUMN()+8,)</f>
        <v>-0.07306016491990779</v>
      </c>
      <c r="C17" s="7">
        <f>Izldati!C17-INDEX(Kontrole!$G:$G,COLUMN()+8,)</f>
        <v>0.5275337823468134</v>
      </c>
      <c r="D17" s="7">
        <f>Izldati!D17-INDEX(Kontrole!$G:$G,COLUMN()+8,)</f>
        <v>0.8108150159371765</v>
      </c>
      <c r="E17" s="7">
        <f>Izldati!E17-INDEX(Kontrole!$G:$G,COLUMN()+8,)</f>
        <v>-0.42219628315408275</v>
      </c>
      <c r="F17" s="7">
        <f>Izldati!F17-INDEX(Kontrole!$G:$G,COLUMN()+8,)</f>
        <v>-0.21307978265701022</v>
      </c>
      <c r="G17" s="7">
        <f>Izldati!G17-INDEX(Kontrole!$G:$G,COLUMN()+8,)</f>
        <v>-0.9148396192121193</v>
      </c>
      <c r="H17" s="7">
        <f>Izldati!H17-INDEX(Kontrole!$G:$G,COLUMN()+8,)</f>
        <v>0.08426426904704581</v>
      </c>
      <c r="I17" s="7">
        <f>Izldati!I17-INDEX(Kontrole!$G:$G,COLUMN()+8,)</f>
        <v>-0.020207748443500706</v>
      </c>
      <c r="J17" s="7">
        <f>Izldati!J17-INDEX(Kontrole!$G:$G,COLUMN()+8,)</f>
        <v>0.2522715673703916</v>
      </c>
      <c r="K17" s="7">
        <f>Izldati!K17-INDEX(Kontrole!$G:$G,COLUMN()+8,)</f>
        <v>0.035358420617785935</v>
      </c>
    </row>
    <row r="18" spans="1:11" ht="15.75">
      <c r="A18" s="8">
        <f>Izldati!A18</f>
        <v>1993</v>
      </c>
      <c r="B18" s="7">
        <f>Izldati!B18-INDEX(Kontrole!$G:$G,COLUMN()+8,)</f>
        <v>-0.18033867818197302</v>
      </c>
      <c r="C18" s="7">
        <f>Izldati!C18-INDEX(Kontrole!$G:$G,COLUMN()+8,)</f>
        <v>0.6262246903743098</v>
      </c>
      <c r="D18" s="7">
        <f>Izldati!D18-INDEX(Kontrole!$G:$G,COLUMN()+8,)</f>
        <v>0.9136352887065435</v>
      </c>
      <c r="E18" s="7">
        <f>Izldati!E18-INDEX(Kontrole!$G:$G,COLUMN()+8,)</f>
        <v>-0.3672730574181028</v>
      </c>
      <c r="F18" s="7">
        <f>Izldati!F18-INDEX(Kontrole!$G:$G,COLUMN()+8,)</f>
        <v>-0.14787978185083295</v>
      </c>
      <c r="G18" s="7">
        <f>Izldati!G18-INDEX(Kontrole!$G:$G,COLUMN()+8,)</f>
        <v>-1.0612558395153515</v>
      </c>
      <c r="H18" s="7">
        <f>Izldati!H18-INDEX(Kontrole!$G:$G,COLUMN()+8,)</f>
        <v>0.15495083001254295</v>
      </c>
      <c r="I18" s="7">
        <f>Izldati!I18-INDEX(Kontrole!$G:$G,COLUMN()+8,)</f>
        <v>0.17945189792202743</v>
      </c>
      <c r="J18" s="7">
        <f>Izldati!J18-INDEX(Kontrole!$G:$G,COLUMN()+8,)</f>
        <v>0.34061795563467023</v>
      </c>
      <c r="K18" s="7">
        <f>Izldati!K18-INDEX(Kontrole!$G:$G,COLUMN()+8,)</f>
        <v>0.10774256034261925</v>
      </c>
    </row>
    <row r="19" spans="1:11" ht="15.75">
      <c r="A19" s="8">
        <f>Izldati!A19</f>
        <v>1992</v>
      </c>
      <c r="B19" s="7">
        <f>Izldati!B19-INDEX(Kontrole!$G:$G,COLUMN()+8,)</f>
        <v>-0.08268196262461126</v>
      </c>
      <c r="C19" s="7">
        <f>Izldati!C19-INDEX(Kontrole!$G:$G,COLUMN()+8,)</f>
        <v>0.7097507444525538</v>
      </c>
      <c r="D19" s="7">
        <f>Izldati!D19-INDEX(Kontrole!$G:$G,COLUMN()+8,)</f>
        <v>0.8171531759209879</v>
      </c>
      <c r="E19" s="7">
        <f>Izldati!E19-INDEX(Kontrole!$G:$G,COLUMN()+8,)</f>
        <v>-0.0101304076136772</v>
      </c>
      <c r="F19" s="7">
        <f>Izldati!F19-INDEX(Kontrole!$G:$G,COLUMN()+8,)</f>
        <v>0.010869374420755085</v>
      </c>
      <c r="G19" s="7">
        <f>Izldati!G19-INDEX(Kontrole!$G:$G,COLUMN()+8,)</f>
        <v>-0.8024954258809517</v>
      </c>
      <c r="H19" s="7">
        <f>Izldati!H19-INDEX(Kontrole!$G:$G,COLUMN()+8,)</f>
        <v>0.10872349304954965</v>
      </c>
      <c r="I19" s="7">
        <f>Izldati!I19-INDEX(Kontrole!$G:$G,COLUMN()+8,)</f>
        <v>0.4033296489175374</v>
      </c>
      <c r="J19" s="7">
        <f>Izldati!J19-INDEX(Kontrole!$G:$G,COLUMN()+8,)</f>
        <v>0.5025067866335583</v>
      </c>
      <c r="K19" s="7">
        <f>Izldati!K19-INDEX(Kontrole!$G:$G,COLUMN()+8,)</f>
        <v>0.16692792161848197</v>
      </c>
    </row>
    <row r="20" spans="1:11" ht="15.75">
      <c r="A20" s="8">
        <f>Izldati!A20</f>
        <v>1991</v>
      </c>
      <c r="B20" s="7">
        <f>Izldati!B20-INDEX(Kontrole!$G:$G,COLUMN()+8,)</f>
        <v>0.0821714508254953</v>
      </c>
      <c r="C20" s="7">
        <f>Izldati!C20-INDEX(Kontrole!$G:$G,COLUMN()+8,)</f>
        <v>0.747411988697342</v>
      </c>
      <c r="D20" s="7">
        <f>Izldati!D20-INDEX(Kontrole!$G:$G,COLUMN()+8,)</f>
        <v>0.7152436979788973</v>
      </c>
      <c r="E20" s="7">
        <f>Izldati!E20-INDEX(Kontrole!$G:$G,COLUMN()+8,)</f>
        <v>0.2012230961997599</v>
      </c>
      <c r="F20" s="7">
        <f>Izldati!F20-INDEX(Kontrole!$G:$G,COLUMN()+8,)</f>
        <v>0.07771782335853117</v>
      </c>
      <c r="G20" s="7">
        <f>Izldati!G20-INDEX(Kontrole!$G:$G,COLUMN()+8,)</f>
        <v>-0.7165061595550374</v>
      </c>
      <c r="H20" s="7">
        <f>Izldati!H20-INDEX(Kontrole!$G:$G,COLUMN()+8,)</f>
        <v>0.06158632981343576</v>
      </c>
      <c r="I20" s="7">
        <f>Izldati!I20-INDEX(Kontrole!$G:$G,COLUMN()+8,)</f>
        <v>0.6349561456191467</v>
      </c>
      <c r="J20" s="7">
        <f>Izldati!J20-INDEX(Kontrole!$G:$G,COLUMN()+8,)</f>
        <v>0.5585288959928104</v>
      </c>
      <c r="K20" s="7">
        <f>Izldati!K20-INDEX(Kontrole!$G:$G,COLUMN()+8,)</f>
        <v>0.2742241803342646</v>
      </c>
    </row>
    <row r="21" spans="1:11" ht="15.75">
      <c r="A21" s="8">
        <f>Izldati!A21</f>
        <v>1990</v>
      </c>
      <c r="B21" s="7">
        <f>Izldati!B21-INDEX(Kontrole!$G:$G,COLUMN()+8,)</f>
        <v>0.02887761984718927</v>
      </c>
      <c r="C21" s="7">
        <f>Izldati!C21-INDEX(Kontrole!$G:$G,COLUMN()+8,)</f>
        <v>0.7273586555879619</v>
      </c>
      <c r="D21" s="7">
        <f>Izldati!D21-INDEX(Kontrole!$G:$G,COLUMN()+8,)</f>
        <v>0.7505192988582604</v>
      </c>
      <c r="E21" s="7">
        <f>Izldati!E21-INDEX(Kontrole!$G:$G,COLUMN()+8,)</f>
        <v>0.061015685676871295</v>
      </c>
      <c r="F21" s="7">
        <f>Izldati!F21-INDEX(Kontrole!$G:$G,COLUMN()+8,)</f>
        <v>0.07621780415153268</v>
      </c>
      <c r="G21" s="7">
        <f>Izldati!G21-INDEX(Kontrole!$G:$G,COLUMN()+8,)</f>
        <v>-1.0970603003249009</v>
      </c>
      <c r="H21" s="7">
        <f>Izldati!H21-INDEX(Kontrole!$G:$G,COLUMN()+8,)</f>
        <v>-0.0325463111131325</v>
      </c>
      <c r="I21" s="7">
        <f>Izldati!I21-INDEX(Kontrole!$G:$G,COLUMN()+8,)</f>
        <v>0.7973996293615547</v>
      </c>
      <c r="J21" s="7">
        <f>Izldati!J21-INDEX(Kontrole!$G:$G,COLUMN()+8,)</f>
        <v>0.5112832400777008</v>
      </c>
      <c r="K21" s="7">
        <f>Izldati!K21-INDEX(Kontrole!$G:$G,COLUMN()+8,)</f>
        <v>0.31951112514513397</v>
      </c>
    </row>
    <row r="22" spans="1:11" ht="15.75">
      <c r="A22" s="8">
        <f>Izldati!A22</f>
        <v>1989</v>
      </c>
      <c r="B22" s="7">
        <f>Izldati!B22-INDEX(Kontrole!$G:$G,COLUMN()+8,)</f>
        <v>-0.11709144049382166</v>
      </c>
      <c r="C22" s="7">
        <f>Izldati!C22-INDEX(Kontrole!$G:$G,COLUMN()+8,)</f>
        <v>0.7068704839643091</v>
      </c>
      <c r="D22" s="7">
        <f>Izldati!D22-INDEX(Kontrole!$G:$G,COLUMN()+8,)</f>
        <v>0.8592447873691981</v>
      </c>
      <c r="E22" s="7">
        <f>Izldati!E22-INDEX(Kontrole!$G:$G,COLUMN()+8,)</f>
        <v>-0.07814193285366666</v>
      </c>
      <c r="F22" s="7">
        <f>Izldati!F22-INDEX(Kontrole!$G:$G,COLUMN()+8,)</f>
        <v>0.05388442547006822</v>
      </c>
      <c r="G22" s="7">
        <f>Izldati!G22-INDEX(Kontrole!$G:$G,COLUMN()+8,)</f>
        <v>-1.2487539126241725</v>
      </c>
      <c r="H22" s="7">
        <f>Izldati!H22-INDEX(Kontrole!$G:$G,COLUMN()+8,)</f>
        <v>-0.10022790095945555</v>
      </c>
      <c r="I22" s="7">
        <f>Izldati!I22-INDEX(Kontrole!$G:$G,COLUMN()+8,)</f>
        <v>0.6786521247305474</v>
      </c>
      <c r="J22" s="7">
        <f>Izldati!J22-INDEX(Kontrole!$G:$G,COLUMN()+8,)</f>
        <v>0.4510752583902005</v>
      </c>
      <c r="K22" s="7">
        <f>Izldati!K22-INDEX(Kontrole!$G:$G,COLUMN()+8,)</f>
        <v>0.23851075578822029</v>
      </c>
    </row>
    <row r="23" spans="1:11" ht="15.75">
      <c r="A23" s="8">
        <f>Izldati!A23</f>
        <v>1988</v>
      </c>
      <c r="B23" s="7">
        <f>Izldati!B23-INDEX(Kontrole!$G:$G,COLUMN()+8,)</f>
        <v>-0.15566346947706816</v>
      </c>
      <c r="C23" s="7">
        <f>Izldati!C23-INDEX(Kontrole!$G:$G,COLUMN()+8,)</f>
        <v>0.7872373936858276</v>
      </c>
      <c r="D23" s="7">
        <f>Izldati!D23-INDEX(Kontrole!$G:$G,COLUMN()+8,)</f>
        <v>0.9826616456958313</v>
      </c>
      <c r="E23" s="7">
        <f>Izldati!E23-INDEX(Kontrole!$G:$G,COLUMN()+8,)</f>
        <v>-0.14842755755379758</v>
      </c>
      <c r="F23" s="7">
        <f>Izldati!F23-INDEX(Kontrole!$G:$G,COLUMN()+8,)</f>
        <v>0.03852434815426775</v>
      </c>
      <c r="G23" s="7">
        <f>Izldati!G23-INDEX(Kontrole!$G:$G,COLUMN()+8,)</f>
        <v>-1.1032401621962091</v>
      </c>
      <c r="H23" s="7">
        <f>Izldati!H23-INDEX(Kontrole!$G:$G,COLUMN()+8,)</f>
        <v>-0.11588437291422077</v>
      </c>
      <c r="I23" s="7">
        <f>Izldati!I23-INDEX(Kontrole!$G:$G,COLUMN()+8,)</f>
        <v>0.37921674918566095</v>
      </c>
      <c r="J23" s="7">
        <f>Izldati!J23-INDEX(Kontrole!$G:$G,COLUMN()+8,)</f>
        <v>0.49166624859132907</v>
      </c>
      <c r="K23" s="7">
        <f>Izldati!K23-INDEX(Kontrole!$G:$G,COLUMN()+8,)</f>
        <v>0.12682670314625982</v>
      </c>
    </row>
    <row r="24" spans="1:11" ht="15.75">
      <c r="A24" s="8">
        <f>Izldati!A24</f>
        <v>1987</v>
      </c>
      <c r="B24" s="7">
        <f>Izldati!B24-INDEX(Kontrole!$G:$G,COLUMN()+8,)</f>
        <v>-0.02867376809927083</v>
      </c>
      <c r="C24" s="7">
        <f>Izldati!C24-INDEX(Kontrole!$G:$G,COLUMN()+8,)</f>
        <v>0.7673228635526009</v>
      </c>
      <c r="D24" s="7">
        <f>Izldati!D24-INDEX(Kontrole!$G:$G,COLUMN()+8,)</f>
        <v>1.0887256380607218</v>
      </c>
      <c r="E24" s="7">
        <f>Izldati!E24-INDEX(Kontrole!$G:$G,COLUMN()+8,)</f>
        <v>-0.18089860840403305</v>
      </c>
      <c r="F24" s="7">
        <f>Izldati!F24-INDEX(Kontrole!$G:$G,COLUMN()+8,)</f>
        <v>0.018870742407561925</v>
      </c>
      <c r="G24" s="7">
        <f>Izldati!G24-INDEX(Kontrole!$G:$G,COLUMN()+8,)</f>
        <v>-1.1575884731528934</v>
      </c>
      <c r="H24" s="7">
        <f>Izldati!H24-INDEX(Kontrole!$G:$G,COLUMN()+8,)</f>
        <v>0.18653161206363478</v>
      </c>
      <c r="I24" s="7">
        <f>Izldati!I24-INDEX(Kontrole!$G:$G,COLUMN()+8,)</f>
        <v>0.18061783993027447</v>
      </c>
      <c r="J24" s="7">
        <f>Izldati!J24-INDEX(Kontrole!$G:$G,COLUMN()+8,)</f>
        <v>0.560024956682637</v>
      </c>
      <c r="K24" s="7">
        <f>Izldati!K24-INDEX(Kontrole!$G:$G,COLUMN()+8,)</f>
        <v>0.08685185886391572</v>
      </c>
    </row>
    <row r="25" spans="1:11" ht="15.75">
      <c r="A25" s="8">
        <f>Izldati!A25</f>
        <v>1986</v>
      </c>
      <c r="B25" s="7">
        <f>Izldati!B25-INDEX(Kontrole!$G:$G,COLUMN()+8,)</f>
        <v>-0.07930850421599449</v>
      </c>
      <c r="C25" s="7">
        <f>Izldati!C25-INDEX(Kontrole!$G:$G,COLUMN()+8,)</f>
        <v>0.7390603581842905</v>
      </c>
      <c r="D25" s="7">
        <f>Izldati!D25-INDEX(Kontrole!$G:$G,COLUMN()+8,)</f>
        <v>1.0934023074254595</v>
      </c>
      <c r="E25" s="7">
        <f>Izldati!E25-INDEX(Kontrole!$G:$G,COLUMN()+8,)</f>
        <v>-0.3362586955233158</v>
      </c>
      <c r="F25" s="7">
        <f>Izldati!F25-INDEX(Kontrole!$G:$G,COLUMN()+8,)</f>
        <v>-0.04302721027068779</v>
      </c>
      <c r="G25" s="7">
        <f>Izldati!G25-INDEX(Kontrole!$G:$G,COLUMN()+8,)</f>
        <v>-1.4002691111740508</v>
      </c>
      <c r="H25" s="7">
        <f>Izldati!H25-INDEX(Kontrole!$G:$G,COLUMN()+8,)</f>
        <v>0.4236712052116097</v>
      </c>
      <c r="I25" s="7">
        <f>Izldati!I25-INDEX(Kontrole!$G:$G,COLUMN()+8,)</f>
        <v>0.022653207973000855</v>
      </c>
      <c r="J25" s="7">
        <f>Izldati!J25-INDEX(Kontrole!$G:$G,COLUMN()+8,)</f>
        <v>0.44287271850409055</v>
      </c>
      <c r="K25" s="7">
        <f>Izldati!K25-INDEX(Kontrole!$G:$G,COLUMN()+8,)</f>
        <v>-0.05409430694414746</v>
      </c>
    </row>
    <row r="26" spans="1:11" ht="15.75">
      <c r="A26" s="8">
        <f>Izldati!A26</f>
        <v>1985</v>
      </c>
      <c r="B26" s="7">
        <f>Izldati!B26-INDEX(Kontrole!$G:$G,COLUMN()+8,)</f>
        <v>-0.1385212735528072</v>
      </c>
      <c r="C26" s="7">
        <f>Izldati!C26-INDEX(Kontrole!$G:$G,COLUMN()+8,)</f>
        <v>0.6989111321317869</v>
      </c>
      <c r="D26" s="7">
        <f>Izldati!D26-INDEX(Kontrole!$G:$G,COLUMN()+8,)</f>
        <v>1.0584015368995787</v>
      </c>
      <c r="E26" s="7">
        <f>Izldati!E26-INDEX(Kontrole!$G:$G,COLUMN()+8,)</f>
        <v>-0.22849699208117924</v>
      </c>
      <c r="F26" s="7">
        <f>Izldati!F26-INDEX(Kontrole!$G:$G,COLUMN()+8,)</f>
        <v>-0.13582239883228153</v>
      </c>
      <c r="G26" s="7">
        <f>Izldati!G26-INDEX(Kontrole!$G:$G,COLUMN()+8,)</f>
        <v>-1.0623560770114215</v>
      </c>
      <c r="H26" s="7">
        <f>Izldati!H26-INDEX(Kontrole!$G:$G,COLUMN()+8,)</f>
        <v>0.3778710890805035</v>
      </c>
      <c r="I26" s="7">
        <f>Izldati!I26-INDEX(Kontrole!$G:$G,COLUMN()+8,)</f>
        <v>-0.05025202805140305</v>
      </c>
      <c r="J26" s="7">
        <f>Izldati!J26-INDEX(Kontrole!$G:$G,COLUMN()+8,)</f>
        <v>0.2175738724266889</v>
      </c>
      <c r="K26" s="7">
        <f>Izldati!K26-INDEX(Kontrole!$G:$G,COLUMN()+8,)</f>
        <v>-0.2302098434460513</v>
      </c>
    </row>
    <row r="27" spans="1:11" ht="15.75">
      <c r="A27" s="8">
        <f>Izldati!A27</f>
        <v>1984</v>
      </c>
      <c r="B27" s="7">
        <f>Izldati!B27-INDEX(Kontrole!$G:$G,COLUMN()+8,)</f>
        <v>0.019877040741913606</v>
      </c>
      <c r="C27" s="7">
        <f>Izldati!C27-INDEX(Kontrole!$G:$G,COLUMN()+8,)</f>
        <v>0.627780274795741</v>
      </c>
      <c r="D27" s="7">
        <f>Izldati!D27-INDEX(Kontrole!$G:$G,COLUMN()+8,)</f>
        <v>1.1296643798820893</v>
      </c>
      <c r="E27" s="7">
        <f>Izldati!E27-INDEX(Kontrole!$G:$G,COLUMN()+8,)</f>
        <v>-0.12523085788199395</v>
      </c>
      <c r="F27" s="7">
        <f>Izldati!F27-INDEX(Kontrole!$G:$G,COLUMN()+8,)</f>
        <v>-0.1230143779898012</v>
      </c>
      <c r="G27" s="7">
        <f>Izldati!G27-INDEX(Kontrole!$G:$G,COLUMN()+8,)</f>
        <v>-0.5294557705366638</v>
      </c>
      <c r="H27" s="7">
        <f>Izldati!H27-INDEX(Kontrole!$G:$G,COLUMN()+8,)</f>
        <v>0.14843144245087048</v>
      </c>
      <c r="I27" s="7">
        <f>Izldati!I27-INDEX(Kontrole!$G:$G,COLUMN()+8,)</f>
        <v>0.012491861623556866</v>
      </c>
      <c r="J27" s="7">
        <f>Izldati!J27-INDEX(Kontrole!$G:$G,COLUMN()+8,)</f>
        <v>0.194419013304011</v>
      </c>
      <c r="K27" s="7">
        <f>Izldati!K27-INDEX(Kontrole!$G:$G,COLUMN()+8,)</f>
        <v>-0.12773446096500274</v>
      </c>
    </row>
    <row r="28" spans="1:11" ht="15.75">
      <c r="A28" s="8">
        <f>Izldati!A28</f>
        <v>1983</v>
      </c>
      <c r="B28" s="7">
        <f>Izldati!B28-INDEX(Kontrole!$G:$G,COLUMN()+8,)</f>
        <v>0.06784692986574561</v>
      </c>
      <c r="C28" s="7">
        <f>Izldati!C28-INDEX(Kontrole!$G:$G,COLUMN()+8,)</f>
        <v>0.46986060311456623</v>
      </c>
      <c r="D28" s="7">
        <f>Izldati!D28-INDEX(Kontrole!$G:$G,COLUMN()+8,)</f>
        <v>1.0984486508222449</v>
      </c>
      <c r="E28" s="7">
        <f>Izldati!E28-INDEX(Kontrole!$G:$G,COLUMN()+8,)</f>
        <v>-0.14402395476006374</v>
      </c>
      <c r="F28" s="7">
        <f>Izldati!F28-INDEX(Kontrole!$G:$G,COLUMN()+8,)</f>
        <v>-0.10112955217827124</v>
      </c>
      <c r="G28" s="7">
        <f>Izldati!G28-INDEX(Kontrole!$G:$G,COLUMN()+8,)</f>
        <v>-0.5277476779934571</v>
      </c>
      <c r="H28" s="7">
        <f>Izldati!H28-INDEX(Kontrole!$G:$G,COLUMN()+8,)</f>
        <v>0.12330079597231425</v>
      </c>
      <c r="I28" s="7">
        <f>Izldati!I28-INDEX(Kontrole!$G:$G,COLUMN()+8,)</f>
        <v>0.08830917177516706</v>
      </c>
      <c r="J28" s="7">
        <f>Izldati!J28-INDEX(Kontrole!$G:$G,COLUMN()+8,)</f>
        <v>0.2756637490552517</v>
      </c>
      <c r="K28" s="7">
        <f>Izldati!K28-INDEX(Kontrole!$G:$G,COLUMN()+8,)</f>
        <v>-0.2407149367804757</v>
      </c>
    </row>
    <row r="29" spans="1:11" ht="15.75">
      <c r="A29" s="8">
        <f>Izldati!A29</f>
        <v>1982</v>
      </c>
      <c r="B29" s="7">
        <f>Izldati!B29-INDEX(Kontrole!$G:$G,COLUMN()+8,)</f>
        <v>0.15893202253883967</v>
      </c>
      <c r="C29" s="7">
        <f>Izldati!C29-INDEX(Kontrole!$G:$G,COLUMN()+8,)</f>
        <v>0.2826380218414412</v>
      </c>
      <c r="D29" s="7">
        <f>Izldati!D29-INDEX(Kontrole!$G:$G,COLUMN()+8,)</f>
        <v>0.8903502065584973</v>
      </c>
      <c r="E29" s="7">
        <f>Izldati!E29-INDEX(Kontrole!$G:$G,COLUMN()+8,)</f>
        <v>-0.3705230226976208</v>
      </c>
      <c r="F29" s="7">
        <f>Izldati!F29-INDEX(Kontrole!$G:$G,COLUMN()+8,)</f>
        <v>0.014312592210469433</v>
      </c>
      <c r="G29" s="7">
        <f>Izldati!G29-INDEX(Kontrole!$G:$G,COLUMN()+8,)</f>
        <v>-0.8599756116771506</v>
      </c>
      <c r="H29" s="7">
        <f>Izldati!H29-INDEX(Kontrole!$G:$G,COLUMN()+8,)</f>
        <v>0.24616116922495834</v>
      </c>
      <c r="I29" s="7">
        <f>Izldati!I29-INDEX(Kontrole!$G:$G,COLUMN()+8,)</f>
        <v>0.2990322515442255</v>
      </c>
      <c r="J29" s="7">
        <f>Izldati!J29-INDEX(Kontrole!$G:$G,COLUMN()+8,)</f>
        <v>0.31454100795555295</v>
      </c>
      <c r="K29" s="7">
        <f>Izldati!K29-INDEX(Kontrole!$G:$G,COLUMN()+8,)</f>
        <v>-0.24336672293332862</v>
      </c>
    </row>
    <row r="30" spans="1:11" ht="15.75">
      <c r="A30" s="8">
        <f>Izldati!A30</f>
        <v>1981</v>
      </c>
      <c r="B30" s="7">
        <f>Izldati!B30-INDEX(Kontrole!$G:$G,COLUMN()+8,)</f>
        <v>0.02594552133196374</v>
      </c>
      <c r="C30" s="7">
        <f>Izldati!C30-INDEX(Kontrole!$G:$G,COLUMN()+8,)</f>
        <v>0.2534133194785553</v>
      </c>
      <c r="D30" s="7">
        <f>Izldati!D30-INDEX(Kontrole!$G:$G,COLUMN()+8,)</f>
        <v>0.6275164332420736</v>
      </c>
      <c r="E30" s="7">
        <f>Izldati!E30-INDEX(Kontrole!$G:$G,COLUMN()+8,)</f>
        <v>-0.5111240695155769</v>
      </c>
      <c r="F30" s="7">
        <f>Izldati!F30-INDEX(Kontrole!$G:$G,COLUMN()+8,)</f>
        <v>-0.039094029419695975</v>
      </c>
      <c r="G30" s="7">
        <f>Izldati!G30-INDEX(Kontrole!$G:$G,COLUMN()+8,)</f>
        <v>-1.3585981856394715</v>
      </c>
      <c r="H30" s="7">
        <f>Izldati!H30-INDEX(Kontrole!$G:$G,COLUMN()+8,)</f>
        <v>0.21098386997979424</v>
      </c>
      <c r="I30" s="7">
        <f>Izldati!I30-INDEX(Kontrole!$G:$G,COLUMN()+8,)</f>
        <v>0.5208219541887317</v>
      </c>
      <c r="J30" s="7">
        <f>Izldati!J30-INDEX(Kontrole!$G:$G,COLUMN()+8,)</f>
        <v>0.1541331854422881</v>
      </c>
      <c r="K30" s="7">
        <f>Izldati!K30-INDEX(Kontrole!$G:$G,COLUMN()+8,)</f>
        <v>-0.15762862415284845</v>
      </c>
    </row>
    <row r="31" spans="1:11" ht="15.75">
      <c r="A31" s="8">
        <f>Izldati!A31</f>
        <v>1980</v>
      </c>
      <c r="B31" s="7">
        <f>Izldati!B31-INDEX(Kontrole!$G:$G,COLUMN()+8,)</f>
        <v>-0.1116918497301302</v>
      </c>
      <c r="C31" s="7">
        <f>Izldati!C31-INDEX(Kontrole!$G:$G,COLUMN()+8,)</f>
        <v>0.145727009346293</v>
      </c>
      <c r="D31" s="7">
        <f>Izldati!D31-INDEX(Kontrole!$G:$G,COLUMN()+8,)</f>
        <v>0.6676530922910624</v>
      </c>
      <c r="E31" s="7">
        <f>Izldati!E31-INDEX(Kontrole!$G:$G,COLUMN()+8,)</f>
        <v>-0.6103288778769915</v>
      </c>
      <c r="F31" s="7">
        <f>Izldati!F31-INDEX(Kontrole!$G:$G,COLUMN()+8,)</f>
        <v>-0.18712919196973737</v>
      </c>
      <c r="G31" s="7">
        <f>Izldati!G31-INDEX(Kontrole!$G:$G,COLUMN()+8,)</f>
        <v>-1.2611203227585779</v>
      </c>
      <c r="H31" s="7">
        <f>Izldati!H31-INDEX(Kontrole!$G:$G,COLUMN()+8,)</f>
        <v>-0.021673055803899666</v>
      </c>
      <c r="I31" s="7">
        <f>Izldati!I31-INDEX(Kontrole!$G:$G,COLUMN()+8,)</f>
        <v>0.6883205234638113</v>
      </c>
      <c r="J31" s="7">
        <f>Izldati!J31-INDEX(Kontrole!$G:$G,COLUMN()+8,)</f>
        <v>0.01046794847815825</v>
      </c>
      <c r="K31" s="7">
        <f>Izldati!K31-INDEX(Kontrole!$G:$G,COLUMN()+8,)</f>
        <v>-0.09415361378565495</v>
      </c>
    </row>
    <row r="32" spans="1:11" ht="15.75">
      <c r="A32" s="8">
        <f>Izldati!A32</f>
        <v>1979</v>
      </c>
      <c r="B32" s="7">
        <f>Izldati!B32-INDEX(Kontrole!$G:$G,COLUMN()+8,)</f>
        <v>-0.2430475237334921</v>
      </c>
      <c r="C32" s="7">
        <f>Izldati!C32-INDEX(Kontrole!$G:$G,COLUMN()+8,)</f>
        <v>0.13990081898038717</v>
      </c>
      <c r="D32" s="7">
        <f>Izldati!D32-INDEX(Kontrole!$G:$G,COLUMN()+8,)</f>
        <v>0.7516190275005223</v>
      </c>
      <c r="E32" s="7">
        <f>Izldati!E32-INDEX(Kontrole!$G:$G,COLUMN()+8,)</f>
        <v>-0.2748589220618302</v>
      </c>
      <c r="F32" s="7">
        <f>Izldati!F32-INDEX(Kontrole!$G:$G,COLUMN()+8,)</f>
        <v>-0.13798891325563412</v>
      </c>
      <c r="G32" s="7">
        <f>Izldati!G32-INDEX(Kontrole!$G:$G,COLUMN()+8,)</f>
        <v>-0.7286178192412808</v>
      </c>
      <c r="H32" s="7">
        <f>Izldati!H32-INDEX(Kontrole!$G:$G,COLUMN()+8,)</f>
        <v>-0.32241027067646283</v>
      </c>
      <c r="I32" s="7">
        <f>Izldati!I32-INDEX(Kontrole!$G:$G,COLUMN()+8,)</f>
        <v>0.5878282452850606</v>
      </c>
      <c r="J32" s="7">
        <f>Izldati!J32-INDEX(Kontrole!$G:$G,COLUMN()+8,)</f>
        <v>0.12934530001896388</v>
      </c>
      <c r="K32" s="7">
        <f>Izldati!K32-INDEX(Kontrole!$G:$G,COLUMN()+8,)</f>
        <v>-0.2572313852599518</v>
      </c>
    </row>
    <row r="33" spans="1:11" ht="15.75">
      <c r="A33" s="8">
        <f>Izldati!A33</f>
        <v>1978</v>
      </c>
      <c r="B33" s="7">
        <f>Izldati!B33-INDEX(Kontrole!$G:$G,COLUMN()+8,)</f>
        <v>-0.10043221544804219</v>
      </c>
      <c r="C33" s="7">
        <f>Izldati!C33-INDEX(Kontrole!$G:$G,COLUMN()+8,)</f>
        <v>0.13298686730501513</v>
      </c>
      <c r="D33" s="7">
        <f>Izldati!D33-INDEX(Kontrole!$G:$G,COLUMN()+8,)</f>
        <v>0.82194837055289</v>
      </c>
      <c r="E33" s="7">
        <f>Izldati!E33-INDEX(Kontrole!$G:$G,COLUMN()+8,)</f>
        <v>-0.022818806041709355</v>
      </c>
      <c r="F33" s="7">
        <f>Izldati!F33-INDEX(Kontrole!$G:$G,COLUMN()+8,)</f>
        <v>-0.009567127744528059</v>
      </c>
      <c r="G33" s="7">
        <f>Izldati!G33-INDEX(Kontrole!$G:$G,COLUMN()+8,)</f>
        <v>-0.35957352077036475</v>
      </c>
      <c r="H33" s="7">
        <f>Izldati!H33-INDEX(Kontrole!$G:$G,COLUMN()+8,)</f>
        <v>-0.2720667284728565</v>
      </c>
      <c r="I33" s="7">
        <f>Izldati!I33-INDEX(Kontrole!$G:$G,COLUMN()+8,)</f>
        <v>0.3530432685325524</v>
      </c>
      <c r="J33" s="7">
        <f>Izldati!J33-INDEX(Kontrole!$G:$G,COLUMN()+8,)</f>
        <v>0.36818345858807167</v>
      </c>
      <c r="K33" s="7">
        <f>Izldati!K33-INDEX(Kontrole!$G:$G,COLUMN()+8,)</f>
        <v>-0.2457826343530271</v>
      </c>
    </row>
    <row r="34" spans="1:11" ht="15.75">
      <c r="A34" s="8">
        <f>Izldati!A34</f>
        <v>1977</v>
      </c>
      <c r="B34" s="7">
        <f>Izldati!B34-INDEX(Kontrole!$G:$G,COLUMN()+8,)</f>
        <v>-0.06898348446511783</v>
      </c>
      <c r="C34" s="7">
        <f>Izldati!C34-INDEX(Kontrole!$G:$G,COLUMN()+8,)</f>
        <v>0.08484540256354858</v>
      </c>
      <c r="D34" s="7">
        <f>Izldati!D34-INDEX(Kontrole!$G:$G,COLUMN()+8,)</f>
        <v>0.7803022847552221</v>
      </c>
      <c r="E34" s="7">
        <f>Izldati!E34-INDEX(Kontrole!$G:$G,COLUMN()+8,)</f>
        <v>-0.11750411872137603</v>
      </c>
      <c r="F34" s="7">
        <f>Izldati!F34-INDEX(Kontrole!$G:$G,COLUMN()+8,)</f>
        <v>-0.10997251480861336</v>
      </c>
      <c r="G34" s="7">
        <f>Izldati!G34-INDEX(Kontrole!$G:$G,COLUMN()+8,)</f>
        <v>-0.5489615838465627</v>
      </c>
      <c r="H34" s="7">
        <f>Izldati!H34-INDEX(Kontrole!$G:$G,COLUMN()+8,)</f>
        <v>-0.20215196591142157</v>
      </c>
      <c r="I34" s="7">
        <f>Izldati!I34-INDEX(Kontrole!$G:$G,COLUMN()+8,)</f>
        <v>0.11050725893295665</v>
      </c>
      <c r="J34" s="7">
        <f>Izldati!J34-INDEX(Kontrole!$G:$G,COLUMN()+8,)</f>
        <v>0.40971580630900634</v>
      </c>
      <c r="K34" s="7">
        <f>Izldati!K34-INDEX(Kontrole!$G:$G,COLUMN()+8,)</f>
        <v>-0.12796710970939495</v>
      </c>
    </row>
    <row r="35" spans="1:11" ht="15.75">
      <c r="A35" s="8">
        <f>Izldati!A35</f>
        <v>1976</v>
      </c>
      <c r="B35" s="7">
        <f>Izldati!B35-INDEX(Kontrole!$G:$G,COLUMN()+8,)</f>
        <v>0.004370353434722168</v>
      </c>
      <c r="C35" s="7">
        <f>Izldati!C35-INDEX(Kontrole!$G:$G,COLUMN()+8,)</f>
        <v>0.017733888280011656</v>
      </c>
      <c r="D35" s="7">
        <f>Izldati!D35-INDEX(Kontrole!$G:$G,COLUMN()+8,)</f>
        <v>0.9177604145624704</v>
      </c>
      <c r="E35" s="7">
        <f>Izldati!E35-INDEX(Kontrole!$G:$G,COLUMN()+8,)</f>
        <v>-0.18144599912289222</v>
      </c>
      <c r="F35" s="7">
        <f>Izldati!F35-INDEX(Kontrole!$G:$G,COLUMN()+8,)</f>
        <v>-0.1790818569575155</v>
      </c>
      <c r="G35" s="7">
        <f>Izldati!G35-INDEX(Kontrole!$G:$G,COLUMN()+8,)</f>
        <v>-0.5078026841362704</v>
      </c>
      <c r="H35" s="7">
        <f>Izldati!H35-INDEX(Kontrole!$G:$G,COLUMN()+8,)</f>
        <v>-0.18047652291896127</v>
      </c>
      <c r="I35" s="7">
        <f>Izldati!I35-INDEX(Kontrole!$G:$G,COLUMN()+8,)</f>
        <v>0.0311693411946542</v>
      </c>
      <c r="J35" s="7">
        <f>Izldati!J35-INDEX(Kontrole!$G:$G,COLUMN()+8,)</f>
        <v>0.28089359020103916</v>
      </c>
      <c r="K35" s="7">
        <f>Izldati!K35-INDEX(Kontrole!$G:$G,COLUMN()+8,)</f>
        <v>0.05352783041766235</v>
      </c>
    </row>
    <row r="36" spans="1:11" ht="15.75">
      <c r="A36" s="8">
        <f>Izldati!A36</f>
        <v>1975</v>
      </c>
      <c r="B36" s="7">
        <f>Izldati!B36-INDEX(Kontrole!$G:$G,COLUMN()+8,)</f>
        <v>0.06303944536314905</v>
      </c>
      <c r="C36" s="7">
        <f>Izldati!C36-INDEX(Kontrole!$G:$G,COLUMN()+8,)</f>
        <v>0.09199984878367895</v>
      </c>
      <c r="D36" s="7">
        <f>Izldati!D36-INDEX(Kontrole!$G:$G,COLUMN()+8,)</f>
        <v>1.0543028439765334</v>
      </c>
      <c r="E36" s="7">
        <f>Izldati!E36-INDEX(Kontrole!$G:$G,COLUMN()+8,)</f>
        <v>0.10775028799689648</v>
      </c>
      <c r="F36" s="7">
        <f>Izldati!F36-INDEX(Kontrole!$G:$G,COLUMN()+8,)</f>
        <v>0.04556770787102227</v>
      </c>
      <c r="G36" s="7">
        <f>Izldati!G36-INDEX(Kontrole!$G:$G,COLUMN()+8,)</f>
        <v>-0.29973390104015163</v>
      </c>
      <c r="H36" s="7">
        <f>Izldati!H36-INDEX(Kontrole!$G:$G,COLUMN()+8,)</f>
        <v>-0.28766802581356765</v>
      </c>
      <c r="I36" s="7">
        <f>Izldati!I36-INDEX(Kontrole!$G:$G,COLUMN()+8,)</f>
        <v>-0.03762515314946191</v>
      </c>
      <c r="J36" s="7">
        <f>Izldati!J36-INDEX(Kontrole!$G:$G,COLUMN()+8,)</f>
        <v>0.4679070892062084</v>
      </c>
      <c r="K36" s="7">
        <f>Izldati!K36-INDEX(Kontrole!$G:$G,COLUMN()+8,)</f>
        <v>0.12707480172122904</v>
      </c>
    </row>
    <row r="37" spans="1:11" ht="15.75">
      <c r="A37" s="8">
        <f>Izldati!A37</f>
        <v>1974</v>
      </c>
      <c r="B37" s="7">
        <f>Izldati!B37-INDEX(Kontrole!$G:$G,COLUMN()+8,)</f>
        <v>0.1180371182221706</v>
      </c>
      <c r="C37" s="7">
        <f>Izldati!C37-INDEX(Kontrole!$G:$G,COLUMN()+8,)</f>
        <v>0.2358848801399324</v>
      </c>
      <c r="D37" s="7">
        <f>Izldati!D37-INDEX(Kontrole!$G:$G,COLUMN()+8,)</f>
        <v>1.0675398787245023</v>
      </c>
      <c r="E37" s="7">
        <f>Izldati!E37-INDEX(Kontrole!$G:$G,COLUMN()+8,)</f>
        <v>0.32857172921166444</v>
      </c>
      <c r="F37" s="7">
        <f>Izldati!F37-INDEX(Kontrole!$G:$G,COLUMN()+8,)</f>
        <v>0.2534306296354134</v>
      </c>
      <c r="G37" s="7">
        <f>Izldati!G37-INDEX(Kontrole!$G:$G,COLUMN()+8,)</f>
        <v>-0.1705322094531893</v>
      </c>
      <c r="H37" s="7">
        <f>Izldati!H37-INDEX(Kontrole!$G:$G,COLUMN()+8,)</f>
        <v>-0.08614511574781136</v>
      </c>
      <c r="I37" s="7">
        <f>Izldati!I37-INDEX(Kontrole!$G:$G,COLUMN()+8,)</f>
        <v>-0.12120487681303738</v>
      </c>
      <c r="J37" s="7">
        <f>Izldati!J37-INDEX(Kontrole!$G:$G,COLUMN()+8,)</f>
        <v>0.6254673804350235</v>
      </c>
      <c r="K37" s="7">
        <f>Izldati!K37-INDEX(Kontrole!$G:$G,COLUMN()+8,)</f>
        <v>0.2286181367796976</v>
      </c>
    </row>
    <row r="38" spans="1:11" ht="15.75">
      <c r="A38" s="8">
        <f>Izldati!A38</f>
        <v>1973</v>
      </c>
      <c r="B38" s="7">
        <f>Izldati!B38-INDEX(Kontrole!$G:$G,COLUMN()+8,)</f>
        <v>0.09877649425699793</v>
      </c>
      <c r="C38" s="7">
        <f>Izldati!C38-INDEX(Kontrole!$G:$G,COLUMN()+8,)</f>
        <v>0.27223270993494164</v>
      </c>
      <c r="D38" s="7">
        <f>Izldati!D38-INDEX(Kontrole!$G:$G,COLUMN()+8,)</f>
        <v>1.0457732305558765</v>
      </c>
      <c r="E38" s="7">
        <f>Izldati!E38-INDEX(Kontrole!$G:$G,COLUMN()+8,)</f>
        <v>0.1778616818673779</v>
      </c>
      <c r="F38" s="7">
        <f>Izldati!F38-INDEX(Kontrole!$G:$G,COLUMN()+8,)</f>
        <v>0.30943889134127256</v>
      </c>
      <c r="G38" s="7">
        <f>Izldati!G38-INDEX(Kontrole!$G:$G,COLUMN()+8,)</f>
        <v>-0.11495455605792271</v>
      </c>
      <c r="H38" s="7">
        <f>Izldati!H38-INDEX(Kontrole!$G:$G,COLUMN()+8,)</f>
        <v>0.2649555824800345</v>
      </c>
      <c r="I38" s="7">
        <f>Izldati!I38-INDEX(Kontrole!$G:$G,COLUMN()+8,)</f>
        <v>-0.1396076420709681</v>
      </c>
      <c r="J38" s="7">
        <f>Izldati!J38-INDEX(Kontrole!$G:$G,COLUMN()+8,)</f>
        <v>0.6810240880227018</v>
      </c>
      <c r="K38" s="7">
        <f>Izldati!K38-INDEX(Kontrole!$G:$G,COLUMN()+8,)</f>
        <v>0.1589817326689557</v>
      </c>
    </row>
    <row r="39" spans="1:11" ht="15.75">
      <c r="A39" s="8">
        <f>Izldati!A39</f>
        <v>1972</v>
      </c>
      <c r="B39" s="7">
        <f>Izldati!B39-INDEX(Kontrole!$G:$G,COLUMN()+8,)</f>
        <v>-0.08157877010854873</v>
      </c>
      <c r="C39" s="7">
        <f>Izldati!C39-INDEX(Kontrole!$G:$G,COLUMN()+8,)</f>
        <v>0.14200047793524562</v>
      </c>
      <c r="D39" s="7">
        <f>Izldati!D39-INDEX(Kontrole!$G:$G,COLUMN()+8,)</f>
        <v>0.974231438249885</v>
      </c>
      <c r="E39" s="7">
        <f>Izldati!E39-INDEX(Kontrole!$G:$G,COLUMN()+8,)</f>
        <v>-0.10637976546852951</v>
      </c>
      <c r="F39" s="7">
        <f>Izldati!F39-INDEX(Kontrole!$G:$G,COLUMN()+8,)</f>
        <v>0.1389866310863952</v>
      </c>
      <c r="G39" s="7">
        <f>Izldati!G39-INDEX(Kontrole!$G:$G,COLUMN()+8,)</f>
        <v>-0.05155884385400056</v>
      </c>
      <c r="H39" s="7">
        <f>Izldati!H39-INDEX(Kontrole!$G:$G,COLUMN()+8,)</f>
        <v>0.3206093993424186</v>
      </c>
      <c r="I39" s="7">
        <f>Izldati!I39-INDEX(Kontrole!$G:$G,COLUMN()+8,)</f>
        <v>-0.07614518882722598</v>
      </c>
      <c r="J39" s="7">
        <f>Izldati!J39-INDEX(Kontrole!$G:$G,COLUMN()+8,)</f>
        <v>0.5186212479321629</v>
      </c>
      <c r="K39" s="7">
        <f>Izldati!K39-INDEX(Kontrole!$G:$G,COLUMN()+8,)</f>
        <v>-0.07413354117790721</v>
      </c>
    </row>
    <row r="40" spans="1:11" ht="15.75">
      <c r="A40" s="8">
        <f>Izldati!A40</f>
        <v>1971</v>
      </c>
      <c r="B40" s="7">
        <f>Izldati!B40-INDEX(Kontrole!$G:$G,COLUMN()+8,)</f>
        <v>-0.21929816064335628</v>
      </c>
      <c r="C40" s="7">
        <f>Izldati!C40-INDEX(Kontrole!$G:$G,COLUMN()+8,)</f>
        <v>-0.24678212441073633</v>
      </c>
      <c r="D40" s="7">
        <f>Izldati!D40-INDEX(Kontrole!$G:$G,COLUMN()+8,)</f>
        <v>0.9153685667127329</v>
      </c>
      <c r="E40" s="7">
        <f>Izldati!E40-INDEX(Kontrole!$G:$G,COLUMN()+8,)</f>
        <v>-0.37195592333236377</v>
      </c>
      <c r="F40" s="7">
        <f>Izldati!F40-INDEX(Kontrole!$G:$G,COLUMN()+8,)</f>
        <v>0.03431258294320705</v>
      </c>
      <c r="G40" s="7">
        <f>Izldati!G40-INDEX(Kontrole!$G:$G,COLUMN()+8,)</f>
        <v>-0.14990685194232684</v>
      </c>
      <c r="H40" s="7">
        <f>Izldati!H40-INDEX(Kontrole!$G:$G,COLUMN()+8,)</f>
        <v>0.23620560889544273</v>
      </c>
      <c r="I40" s="7">
        <f>Izldati!I40-INDEX(Kontrole!$G:$G,COLUMN()+8,)</f>
        <v>0.030805014823977017</v>
      </c>
      <c r="J40" s="7">
        <f>Izldati!J40-INDEX(Kontrole!$G:$G,COLUMN()+8,)</f>
        <v>0.406440838857127</v>
      </c>
      <c r="K40" s="7">
        <f>Izldati!K40-INDEX(Kontrole!$G:$G,COLUMN()+8,)</f>
        <v>-0.29392052935692004</v>
      </c>
    </row>
    <row r="41" spans="1:11" ht="15.75">
      <c r="A41" s="8">
        <f>Izldati!A41</f>
        <v>1970</v>
      </c>
      <c r="B41" s="7">
        <f>Izldati!B41-INDEX(Kontrole!$G:$G,COLUMN()+8,)</f>
        <v>-0.2078457918338743</v>
      </c>
      <c r="C41" s="7">
        <f>Izldati!C41-INDEX(Kontrole!$G:$G,COLUMN()+8,)</f>
        <v>-0.7183127825400921</v>
      </c>
      <c r="D41" s="7">
        <f>Izldati!D41-INDEX(Kontrole!$G:$G,COLUMN()+8,)</f>
        <v>0.6018820429682653</v>
      </c>
      <c r="E41" s="7">
        <f>Izldati!E41-INDEX(Kontrole!$G:$G,COLUMN()+8,)</f>
        <v>-0.5779481023578739</v>
      </c>
      <c r="F41" s="7">
        <f>Izldati!F41-INDEX(Kontrole!$G:$G,COLUMN()+8,)</f>
        <v>-0.12866456602576015</v>
      </c>
      <c r="G41" s="7">
        <f>Izldati!G41-INDEX(Kontrole!$G:$G,COLUMN()+8,)</f>
        <v>-0.2279507523942843</v>
      </c>
      <c r="H41" s="7">
        <f>Izldati!H41-INDEX(Kontrole!$G:$G,COLUMN()+8,)</f>
        <v>0.17599812367983214</v>
      </c>
      <c r="I41" s="7">
        <f>Izldati!I41-INDEX(Kontrole!$G:$G,COLUMN()+8,)</f>
        <v>-0.06551117695291409</v>
      </c>
      <c r="J41" s="7">
        <f>Izldati!J41-INDEX(Kontrole!$G:$G,COLUMN()+8,)</f>
        <v>0.2857326950663886</v>
      </c>
      <c r="K41" s="7">
        <f>Izldati!K41-INDEX(Kontrole!$G:$G,COLUMN()+8,)</f>
        <v>-0.36162302618009556</v>
      </c>
    </row>
    <row r="42" spans="1:11" ht="15.75">
      <c r="A42" s="8">
        <f>Izldati!A42</f>
        <v>1969</v>
      </c>
      <c r="B42" s="7">
        <f>Izldati!B42-INDEX(Kontrole!$G:$G,COLUMN()+8,)</f>
        <v>-0.10607708414723503</v>
      </c>
      <c r="C42" s="7">
        <f>Izldati!C42-INDEX(Kontrole!$G:$G,COLUMN()+8,)</f>
        <v>-0.9437806576931805</v>
      </c>
      <c r="D42" s="7">
        <f>Izldati!D42-INDEX(Kontrole!$G:$G,COLUMN()+8,)</f>
        <v>0.164409644969195</v>
      </c>
      <c r="E42" s="7">
        <f>Izldati!E42-INDEX(Kontrole!$G:$G,COLUMN()+8,)</f>
        <v>-0.4607429822849366</v>
      </c>
      <c r="F42" s="7">
        <f>Izldati!F42-INDEX(Kontrole!$G:$G,COLUMN()+8,)</f>
        <v>-0.04701074008260597</v>
      </c>
      <c r="G42" s="7">
        <f>Izldati!G42-INDEX(Kontrole!$G:$G,COLUMN()+8,)</f>
        <v>0.07377598886804948</v>
      </c>
      <c r="H42" s="7">
        <f>Izldati!H42-INDEX(Kontrole!$G:$G,COLUMN()+8,)</f>
        <v>0.9383200664817956</v>
      </c>
      <c r="I42" s="7">
        <f>Izldati!I42-INDEX(Kontrole!$G:$G,COLUMN()+8,)</f>
        <v>0.12678598285088594</v>
      </c>
      <c r="J42" s="7">
        <f>Izldati!J42-INDEX(Kontrole!$G:$G,COLUMN()+8,)</f>
        <v>0.23373138899066567</v>
      </c>
      <c r="K42" s="7">
        <f>Izldati!K42-INDEX(Kontrole!$G:$G,COLUMN()+8,)</f>
        <v>-0.22518627288585136</v>
      </c>
    </row>
    <row r="43" spans="1:11" ht="15.75">
      <c r="A43" s="8">
        <f>Izldati!A43</f>
        <v>1968</v>
      </c>
      <c r="B43" s="7">
        <f>Izldati!B43-INDEX(Kontrole!$G:$G,COLUMN()+8,)</f>
        <v>-0.09895131128657685</v>
      </c>
      <c r="C43" s="7">
        <f>Izldati!C43-INDEX(Kontrole!$G:$G,COLUMN()+8,)</f>
        <v>-0.6910728636394355</v>
      </c>
      <c r="D43" s="7">
        <f>Izldati!D43-INDEX(Kontrole!$G:$G,COLUMN()+8,)</f>
        <v>-0.03002098785851485</v>
      </c>
      <c r="E43" s="7">
        <f>Izldati!E43-INDEX(Kontrole!$G:$G,COLUMN()+8,)</f>
        <v>-0.255202759410018</v>
      </c>
      <c r="F43" s="7">
        <f>Izldati!F43-INDEX(Kontrole!$G:$G,COLUMN()+8,)</f>
        <v>-0.15847484716249027</v>
      </c>
      <c r="G43" s="7">
        <f>Izldati!G43-INDEX(Kontrole!$G:$G,COLUMN()+8,)</f>
        <v>0.4478165598223426</v>
      </c>
      <c r="H43" s="7">
        <f>Izldati!H43-INDEX(Kontrole!$G:$G,COLUMN()+8,)</f>
        <v>0.8656145069560089</v>
      </c>
      <c r="I43" s="7">
        <f>Izldati!I43-INDEX(Kontrole!$G:$G,COLUMN()+8,)</f>
        <v>0.13224813759706233</v>
      </c>
      <c r="J43" s="7">
        <f>Izldati!J43-INDEX(Kontrole!$G:$G,COLUMN()+8,)</f>
        <v>0.08970870676729129</v>
      </c>
      <c r="K43" s="7">
        <f>Izldati!K43-INDEX(Kontrole!$G:$G,COLUMN()+8,)</f>
        <v>-0.2859178432657282</v>
      </c>
    </row>
    <row r="44" spans="1:11" ht="15.75">
      <c r="A44" s="8">
        <f>Izldati!A44</f>
        <v>1967</v>
      </c>
      <c r="B44" s="7">
        <f>Izldati!B44-INDEX(Kontrole!$G:$G,COLUMN()+8,)</f>
        <v>-0.1238578206331032</v>
      </c>
      <c r="C44" s="7">
        <f>Izldati!C44-INDEX(Kontrole!$G:$G,COLUMN()+8,)</f>
        <v>-0.6240636147616881</v>
      </c>
      <c r="D44" s="7">
        <f>Izldati!D44-INDEX(Kontrole!$G:$G,COLUMN()+8,)</f>
        <v>-0.23248084878854441</v>
      </c>
      <c r="E44" s="7">
        <f>Izldati!E44-INDEX(Kontrole!$G:$G,COLUMN()+8,)</f>
        <v>-0.2236164559027323</v>
      </c>
      <c r="F44" s="7">
        <f>Izldati!F44-INDEX(Kontrole!$G:$G,COLUMN()+8,)</f>
        <v>-0.23331301985421415</v>
      </c>
      <c r="G44" s="7">
        <f>Izldati!G44-INDEX(Kontrole!$G:$G,COLUMN()+8,)</f>
        <v>0.44340893910288015</v>
      </c>
      <c r="H44" s="7">
        <f>Izldati!H44-INDEX(Kontrole!$G:$G,COLUMN()+8,)</f>
        <v>0.261803699451854</v>
      </c>
      <c r="I44" s="7">
        <f>Izldati!I44-INDEX(Kontrole!$G:$G,COLUMN()+8,)</f>
        <v>0.03806370508431289</v>
      </c>
      <c r="J44" s="7">
        <f>Izldati!J44-INDEX(Kontrole!$G:$G,COLUMN()+8,)</f>
        <v>-0.005229961055375373</v>
      </c>
      <c r="K44" s="7">
        <f>Izldati!K44-INDEX(Kontrole!$G:$G,COLUMN()+8,)</f>
        <v>-0.3202721707948297</v>
      </c>
    </row>
    <row r="45" spans="1:11" ht="15.75">
      <c r="A45" s="8">
        <f>Izldati!A45</f>
        <v>1966</v>
      </c>
      <c r="B45" s="7">
        <f>Izldati!B45-INDEX(Kontrole!$G:$G,COLUMN()+8,)</f>
        <v>-0.04100291105615661</v>
      </c>
      <c r="C45" s="7">
        <f>Izldati!C45-INDEX(Kontrole!$G:$G,COLUMN()+8,)</f>
        <v>-0.4698273581182706</v>
      </c>
      <c r="D45" s="7">
        <f>Izldati!D45-INDEX(Kontrole!$G:$G,COLUMN()+8,)</f>
        <v>-0.1780089228096792</v>
      </c>
      <c r="E45" s="7">
        <f>Izldati!E45-INDEX(Kontrole!$G:$G,COLUMN()+8,)</f>
        <v>-0.2774767099500455</v>
      </c>
      <c r="F45" s="7">
        <f>Izldati!F45-INDEX(Kontrole!$G:$G,COLUMN()+8,)</f>
        <v>-0.37681940501982675</v>
      </c>
      <c r="G45" s="7">
        <f>Izldati!G45-INDEX(Kontrole!$G:$G,COLUMN()+8,)</f>
        <v>0.19929197120875508</v>
      </c>
      <c r="H45" s="7">
        <f>Izldati!H45-INDEX(Kontrole!$G:$G,COLUMN()+8,)</f>
        <v>-0.4370024059859151</v>
      </c>
      <c r="I45" s="7">
        <f>Izldati!I45-INDEX(Kontrole!$G:$G,COLUMN()+8,)</f>
        <v>-0.17755847571084743</v>
      </c>
      <c r="J45" s="7">
        <f>Izldati!J45-INDEX(Kontrole!$G:$G,COLUMN()+8,)</f>
        <v>-0.08328664671058268</v>
      </c>
      <c r="K45" s="7">
        <f>Izldati!K45-INDEX(Kontrole!$G:$G,COLUMN()+8,)</f>
        <v>-0.25121712251853034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2" shapeId="97119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8" width="7.421875" style="1" customWidth="1"/>
    <col min="9" max="9" width="8.00390625" style="1" customWidth="1"/>
    <col min="11" max="15" width="7.421875" style="1" customWidth="1"/>
    <col min="16" max="16" width="9.28125" style="1" customWidth="1"/>
    <col min="17" max="17" width="7.421875" style="1" customWidth="1"/>
    <col min="18" max="18" width="9.28125" style="1" customWidth="1"/>
    <col min="19" max="19" width="2.8515625" style="1" customWidth="1"/>
    <col min="20" max="21" width="7.421875" style="1" customWidth="1"/>
    <col min="22" max="22" width="9.140625" style="1" customWidth="1"/>
  </cols>
  <sheetData>
    <row r="1" ht="15.75">
      <c r="A1" s="1" t="s">
        <v>13</v>
      </c>
    </row>
    <row r="2" spans="1:16" ht="18.75">
      <c r="A2" s="10" t="s">
        <v>7</v>
      </c>
      <c r="B2" s="19" t="str">
        <f>Info!B1</f>
        <v>S1</v>
      </c>
      <c r="C2" s="1" t="s">
        <v>14</v>
      </c>
      <c r="K2" s="10" t="s">
        <v>7</v>
      </c>
      <c r="L2" s="19" t="str">
        <f>B2</f>
        <v>S1</v>
      </c>
      <c r="N2" s="42" t="s">
        <v>18</v>
      </c>
      <c r="O2" s="41"/>
      <c r="P2" s="42">
        <f>TINV(0.001,Info!$B$5-1)</f>
        <v>4.780912585931138</v>
      </c>
    </row>
    <row r="3" spans="1:16" ht="18.75">
      <c r="A3" s="46"/>
      <c r="B3" s="47"/>
      <c r="K3" s="48" t="s">
        <v>52</v>
      </c>
      <c r="L3" s="7">
        <f>VAR(Kontrole!G:G)</f>
        <v>0.09944482782716589</v>
      </c>
      <c r="N3" s="42" t="s">
        <v>19</v>
      </c>
      <c r="O3" s="41"/>
      <c r="P3" s="42">
        <f>TINV(0.01,Info!$B$5-1)</f>
        <v>3.2498355415921263</v>
      </c>
    </row>
    <row r="4" spans="1:20" ht="18.75">
      <c r="A4" s="16"/>
      <c r="K4" s="48" t="s">
        <v>53</v>
      </c>
      <c r="L4" s="7">
        <f>Info!$B$5</f>
        <v>10</v>
      </c>
      <c r="N4" s="42" t="s">
        <v>20</v>
      </c>
      <c r="O4" s="41"/>
      <c r="P4" s="42">
        <f>TINV(0.05,Info!$B$5-1)</f>
        <v>2.2621571627982053</v>
      </c>
      <c r="R4" s="24"/>
      <c r="T4" s="24"/>
    </row>
    <row r="5" spans="1:20" ht="15.75">
      <c r="A5" s="16"/>
      <c r="N5" s="42"/>
      <c r="O5" s="41"/>
      <c r="P5" s="42"/>
      <c r="R5" s="24"/>
      <c r="T5" s="24"/>
    </row>
    <row r="6" spans="1:20" ht="15.75">
      <c r="A6" s="16"/>
      <c r="N6" s="42"/>
      <c r="O6" s="41"/>
      <c r="P6" s="42"/>
      <c r="R6" s="24"/>
      <c r="T6" s="24"/>
    </row>
    <row r="7" spans="1:20" ht="15.75">
      <c r="A7" s="16"/>
      <c r="N7" s="42"/>
      <c r="O7" s="41"/>
      <c r="P7" s="42"/>
      <c r="R7" s="24"/>
      <c r="T7" s="24"/>
    </row>
    <row r="8" spans="1:20" ht="15.75">
      <c r="A8" s="43"/>
      <c r="K8" s="43"/>
      <c r="R8" s="24"/>
      <c r="T8" s="24"/>
    </row>
    <row r="9" spans="1:20" ht="18.75">
      <c r="A9" s="11" t="s">
        <v>9</v>
      </c>
      <c r="K9" s="11" t="s">
        <v>9</v>
      </c>
      <c r="L9" s="11" t="s">
        <v>15</v>
      </c>
      <c r="M9" s="11" t="s">
        <v>16</v>
      </c>
      <c r="N9" s="11"/>
      <c r="O9" s="23" t="s">
        <v>17</v>
      </c>
      <c r="P9" s="44" t="s">
        <v>54</v>
      </c>
      <c r="R9" s="24"/>
      <c r="T9" s="24"/>
    </row>
    <row r="10" spans="1:16" ht="15.75">
      <c r="A10" s="8">
        <f>Relp!A5</f>
        <v>2006</v>
      </c>
      <c r="B10" s="13"/>
      <c r="C10" s="13">
        <f>SUM(INDEX(Relp!5:5,,2):INDEX(Relp!5:5,,Info!$B$5+1))</f>
        <v>-10.859334063910747</v>
      </c>
      <c r="D10" s="14"/>
      <c r="E10" s="13"/>
      <c r="F10" s="13"/>
      <c r="G10" s="22">
        <f>C10/$L$4</f>
        <v>-1.0859334063910748</v>
      </c>
      <c r="H10" s="13"/>
      <c r="I10" s="14"/>
      <c r="K10" s="8">
        <f>A10</f>
        <v>2006</v>
      </c>
      <c r="L10" s="13">
        <f>VAR(INDEX(Relp!5:5,,2):INDEX(Relp!5:5,,Info!$B$5+1))</f>
        <v>0.4145392571679898</v>
      </c>
      <c r="M10" s="7">
        <f>SQRT(($L10+$L$3)/$L$4)</f>
        <v>0.22671217104406982</v>
      </c>
      <c r="N10" s="20"/>
      <c r="O10" s="13">
        <f>ABS(G10)/M10</f>
        <v>4.789921076535339</v>
      </c>
      <c r="P10" s="28" t="s">
        <v>21</v>
      </c>
    </row>
    <row r="11" spans="1:16" ht="15.75">
      <c r="A11" s="8">
        <f>Relp!A6</f>
        <v>2005</v>
      </c>
      <c r="B11" s="13"/>
      <c r="C11" s="13">
        <f>SUM(INDEX(Relp!6:6,,2):INDEX(Relp!6:6,,Info!$B$5+1))</f>
        <v>-9.058253742309839</v>
      </c>
      <c r="D11" s="14"/>
      <c r="E11" s="13"/>
      <c r="F11" s="13"/>
      <c r="G11" s="22">
        <f aca="true" t="shared" si="0" ref="G11:G50">C11/$L$4</f>
        <v>-0.9058253742309839</v>
      </c>
      <c r="H11" s="13"/>
      <c r="I11" s="14"/>
      <c r="K11" s="8">
        <f aca="true" t="shared" si="1" ref="K11:K50">A11</f>
        <v>2005</v>
      </c>
      <c r="L11" s="13">
        <f>VAR(INDEX(Relp!6:6,,2):INDEX(Relp!6:6,,Info!$B$5+1))</f>
        <v>0.40282056945425027</v>
      </c>
      <c r="M11" s="7">
        <f aca="true" t="shared" si="2" ref="M11:M50">SQRT(($L11+$L$3)/$L$4)</f>
        <v>0.22411278350005298</v>
      </c>
      <c r="N11" s="20"/>
      <c r="O11" s="13">
        <f aca="true" t="shared" si="3" ref="O11:O50">ABS(G11)/M11</f>
        <v>4.0418282263259195</v>
      </c>
      <c r="P11" s="28" t="s">
        <v>21</v>
      </c>
    </row>
    <row r="12" spans="1:16" ht="15.75">
      <c r="A12" s="8">
        <f>Relp!A7</f>
        <v>2004</v>
      </c>
      <c r="B12" s="13"/>
      <c r="C12" s="13">
        <f>SUM(INDEX(Relp!7:7,,2):INDEX(Relp!7:7,,Info!$B$5+1))</f>
        <v>-5.26805269362332</v>
      </c>
      <c r="D12" s="14"/>
      <c r="E12" s="13"/>
      <c r="F12" s="13"/>
      <c r="G12" s="22">
        <f t="shared" si="0"/>
        <v>-0.526805269362332</v>
      </c>
      <c r="H12" s="13"/>
      <c r="I12" s="14"/>
      <c r="K12" s="8">
        <f t="shared" si="1"/>
        <v>2004</v>
      </c>
      <c r="L12" s="13">
        <f>VAR(INDEX(Relp!7:7,,2):INDEX(Relp!7:7,,Info!$B$5+1))</f>
        <v>0.3634781411670066</v>
      </c>
      <c r="M12" s="7">
        <f t="shared" si="2"/>
        <v>0.21515644749673957</v>
      </c>
      <c r="N12" s="20"/>
      <c r="O12" s="13">
        <f t="shared" si="3"/>
        <v>2.4484754023944135</v>
      </c>
      <c r="P12" s="28" t="s">
        <v>56</v>
      </c>
    </row>
    <row r="13" spans="1:16" ht="15.75">
      <c r="A13" s="8">
        <f>Relp!A8</f>
        <v>2003</v>
      </c>
      <c r="B13" s="13"/>
      <c r="C13" s="13">
        <f>SUM(INDEX(Relp!8:8,,2):INDEX(Relp!8:8,,Info!$B$5+1))</f>
        <v>-4.1292788274820005</v>
      </c>
      <c r="D13" s="14"/>
      <c r="E13" s="13"/>
      <c r="F13" s="13"/>
      <c r="G13" s="22">
        <f t="shared" si="0"/>
        <v>-0.4129278827482</v>
      </c>
      <c r="H13" s="13"/>
      <c r="I13" s="14"/>
      <c r="K13" s="8">
        <f t="shared" si="1"/>
        <v>2003</v>
      </c>
      <c r="L13" s="13">
        <f>VAR(INDEX(Relp!8:8,,2):INDEX(Relp!8:8,,Info!$B$5+1))</f>
        <v>0.3878105633011954</v>
      </c>
      <c r="M13" s="7">
        <f t="shared" si="2"/>
        <v>0.22073862170638858</v>
      </c>
      <c r="N13" s="20"/>
      <c r="O13" s="13">
        <f t="shared" si="3"/>
        <v>1.8706644064193192</v>
      </c>
      <c r="P13" s="28"/>
    </row>
    <row r="14" spans="1:16" ht="15.75">
      <c r="A14" s="8">
        <f>Relp!A9</f>
        <v>2002</v>
      </c>
      <c r="B14" s="13"/>
      <c r="C14" s="13">
        <f>SUM(INDEX(Relp!9:9,,2):INDEX(Relp!9:9,,Info!$B$5+1))</f>
        <v>-4.654777283651425</v>
      </c>
      <c r="D14" s="14"/>
      <c r="E14" s="13"/>
      <c r="F14" s="13"/>
      <c r="G14" s="22">
        <f t="shared" si="0"/>
        <v>-0.4654777283651425</v>
      </c>
      <c r="H14" s="13"/>
      <c r="I14" s="14"/>
      <c r="K14" s="8">
        <f t="shared" si="1"/>
        <v>2002</v>
      </c>
      <c r="L14" s="13">
        <f>VAR(INDEX(Relp!9:9,,2):INDEX(Relp!9:9,,Info!$B$5+1))</f>
        <v>0.4189652058090057</v>
      </c>
      <c r="M14" s="7">
        <f t="shared" si="2"/>
        <v>0.22768619493420578</v>
      </c>
      <c r="N14" s="20"/>
      <c r="O14" s="13">
        <f t="shared" si="3"/>
        <v>2.0443827457332278</v>
      </c>
      <c r="P14" s="28"/>
    </row>
    <row r="15" spans="1:16" ht="15.75">
      <c r="A15" s="8">
        <f>Relp!A10</f>
        <v>2001</v>
      </c>
      <c r="B15" s="13"/>
      <c r="C15" s="13">
        <f>SUM(INDEX(Relp!10:10,,2):INDEX(Relp!10:10,,Info!$B$5+1))</f>
        <v>-4.1245233701048125</v>
      </c>
      <c r="D15" s="14"/>
      <c r="E15" s="13"/>
      <c r="F15" s="13"/>
      <c r="G15" s="22">
        <f t="shared" si="0"/>
        <v>-0.41245233701048123</v>
      </c>
      <c r="H15" s="13"/>
      <c r="I15" s="14"/>
      <c r="K15" s="8">
        <f t="shared" si="1"/>
        <v>2001</v>
      </c>
      <c r="L15" s="13">
        <f>VAR(INDEX(Relp!10:10,,2):INDEX(Relp!10:10,,Info!$B$5+1))</f>
        <v>0.36076378597445996</v>
      </c>
      <c r="M15" s="7">
        <f t="shared" si="2"/>
        <v>0.21452473372588668</v>
      </c>
      <c r="N15" s="20"/>
      <c r="O15" s="13">
        <f t="shared" si="3"/>
        <v>1.9226330215960112</v>
      </c>
      <c r="P15" s="28"/>
    </row>
    <row r="16" spans="1:16" ht="15.75">
      <c r="A16" s="8">
        <f>Relp!A11</f>
        <v>2000</v>
      </c>
      <c r="B16" s="13"/>
      <c r="C16" s="13">
        <f>SUM(INDEX(Relp!11:11,,2):INDEX(Relp!11:11,,Info!$B$5+1))</f>
        <v>-3.5726170304221547</v>
      </c>
      <c r="D16" s="14"/>
      <c r="E16" s="13"/>
      <c r="F16" s="13"/>
      <c r="G16" s="22">
        <f t="shared" si="0"/>
        <v>-0.3572617030422155</v>
      </c>
      <c r="H16" s="13"/>
      <c r="I16" s="14"/>
      <c r="K16" s="8">
        <f t="shared" si="1"/>
        <v>2000</v>
      </c>
      <c r="L16" s="13">
        <f>VAR(INDEX(Relp!11:11,,2):INDEX(Relp!11:11,,Info!$B$5+1))</f>
        <v>0.26992309882642207</v>
      </c>
      <c r="M16" s="7">
        <f t="shared" si="2"/>
        <v>0.1921894707453007</v>
      </c>
      <c r="N16" s="20"/>
      <c r="O16" s="13">
        <f t="shared" si="3"/>
        <v>1.8589036207695109</v>
      </c>
      <c r="P16" s="28"/>
    </row>
    <row r="17" spans="1:16" ht="15.75">
      <c r="A17" s="8">
        <f>Relp!A12</f>
        <v>1999</v>
      </c>
      <c r="B17" s="13"/>
      <c r="C17" s="13">
        <f>SUM(INDEX(Relp!12:12,,2):INDEX(Relp!12:12,,Info!$B$5+1))</f>
        <v>-3.541171039895725</v>
      </c>
      <c r="D17" s="14"/>
      <c r="E17" s="13"/>
      <c r="F17" s="13"/>
      <c r="G17" s="22">
        <f t="shared" si="0"/>
        <v>-0.35411710398957247</v>
      </c>
      <c r="H17" s="13"/>
      <c r="I17" s="14"/>
      <c r="K17" s="8">
        <f t="shared" si="1"/>
        <v>1999</v>
      </c>
      <c r="L17" s="13">
        <f>VAR(INDEX(Relp!12:12,,2):INDEX(Relp!12:12,,Info!$B$5+1))</f>
        <v>0.20884231927548766</v>
      </c>
      <c r="M17" s="7">
        <f t="shared" si="2"/>
        <v>0.17558107731263456</v>
      </c>
      <c r="N17" s="20"/>
      <c r="O17" s="13">
        <f t="shared" si="3"/>
        <v>2.016829543419658</v>
      </c>
      <c r="P17" s="28"/>
    </row>
    <row r="18" spans="1:16" ht="15.75">
      <c r="A18" s="8">
        <f>Relp!A13</f>
        <v>1998</v>
      </c>
      <c r="B18" s="13"/>
      <c r="C18" s="13">
        <f>SUM(INDEX(Relp!13:13,,2):INDEX(Relp!13:13,,Info!$B$5+1))</f>
        <v>-3.060460581742162</v>
      </c>
      <c r="D18" s="14"/>
      <c r="E18" s="13"/>
      <c r="F18" s="13"/>
      <c r="G18" s="22">
        <f t="shared" si="0"/>
        <v>-0.3060460581742162</v>
      </c>
      <c r="H18" s="13"/>
      <c r="I18" s="14"/>
      <c r="K18" s="8">
        <f t="shared" si="1"/>
        <v>1998</v>
      </c>
      <c r="L18" s="13">
        <f>VAR(INDEX(Relp!13:13,,2):INDEX(Relp!13:13,,Info!$B$5+1))</f>
        <v>0.17776774784070176</v>
      </c>
      <c r="M18" s="7">
        <f t="shared" si="2"/>
        <v>0.16649701969340702</v>
      </c>
      <c r="N18" s="20"/>
      <c r="O18" s="13">
        <f t="shared" si="3"/>
        <v>1.8381473658674448</v>
      </c>
      <c r="P18" s="28"/>
    </row>
    <row r="19" spans="1:16" ht="15.75">
      <c r="A19" s="8">
        <f>Relp!A14</f>
        <v>1997</v>
      </c>
      <c r="B19" s="13"/>
      <c r="C19" s="13">
        <f>SUM(INDEX(Relp!14:14,,2):INDEX(Relp!14:14,,Info!$B$5+1))</f>
        <v>-2.09976447544001</v>
      </c>
      <c r="D19" s="14"/>
      <c r="E19" s="13"/>
      <c r="F19" s="13"/>
      <c r="G19" s="22">
        <f t="shared" si="0"/>
        <v>-0.209976447544001</v>
      </c>
      <c r="H19" s="13"/>
      <c r="I19" s="14"/>
      <c r="K19" s="8">
        <f t="shared" si="1"/>
        <v>1997</v>
      </c>
      <c r="L19" s="13">
        <f>VAR(INDEX(Relp!14:14,,2):INDEX(Relp!14:14,,Info!$B$5+1))</f>
        <v>0.23759717573115605</v>
      </c>
      <c r="M19" s="7">
        <f t="shared" si="2"/>
        <v>0.18358703754849412</v>
      </c>
      <c r="N19" s="20"/>
      <c r="O19" s="13">
        <f t="shared" si="3"/>
        <v>1.143743318416673</v>
      </c>
      <c r="P19" s="28"/>
    </row>
    <row r="20" spans="1:16" ht="15.75">
      <c r="A20" s="8">
        <f>Relp!A15</f>
        <v>1996</v>
      </c>
      <c r="B20" s="13"/>
      <c r="C20" s="13">
        <f>SUM(INDEX(Relp!15:15,,2):INDEX(Relp!15:15,,Info!$B$5+1))</f>
        <v>-0.21351911984630206</v>
      </c>
      <c r="D20" s="14"/>
      <c r="E20" s="13"/>
      <c r="F20" s="13"/>
      <c r="G20" s="22">
        <f t="shared" si="0"/>
        <v>-0.021351911984630205</v>
      </c>
      <c r="H20" s="13"/>
      <c r="I20" s="14"/>
      <c r="K20" s="8">
        <f t="shared" si="1"/>
        <v>1996</v>
      </c>
      <c r="L20" s="13">
        <f>VAR(INDEX(Relp!15:15,,2):INDEX(Relp!15:15,,Info!$B$5+1))</f>
        <v>0.21963992598578097</v>
      </c>
      <c r="M20" s="7">
        <f t="shared" si="2"/>
        <v>0.17862943593174863</v>
      </c>
      <c r="N20" s="20"/>
      <c r="O20" s="13">
        <f t="shared" si="3"/>
        <v>0.11953187823303893</v>
      </c>
      <c r="P20" s="28"/>
    </row>
    <row r="21" spans="1:16" ht="15.75">
      <c r="A21" s="8">
        <f>Relp!A16</f>
        <v>1995</v>
      </c>
      <c r="B21" s="13"/>
      <c r="C21" s="13">
        <f>SUM(INDEX(Relp!16:16,,2):INDEX(Relp!16:16,,Info!$B$5+1))</f>
        <v>-0.1827867674893221</v>
      </c>
      <c r="D21" s="14"/>
      <c r="E21" s="13"/>
      <c r="F21" s="13"/>
      <c r="G21" s="22">
        <f t="shared" si="0"/>
        <v>-0.01827867674893221</v>
      </c>
      <c r="H21" s="13"/>
      <c r="I21" s="14"/>
      <c r="K21" s="8">
        <f t="shared" si="1"/>
        <v>1995</v>
      </c>
      <c r="L21" s="13">
        <f>VAR(INDEX(Relp!16:16,,2):INDEX(Relp!16:16,,Info!$B$5+1))</f>
        <v>0.18871401898706008</v>
      </c>
      <c r="M21" s="7">
        <f t="shared" si="2"/>
        <v>0.16975242172476537</v>
      </c>
      <c r="N21" s="20"/>
      <c r="O21" s="13">
        <f t="shared" si="3"/>
        <v>0.10767844466200927</v>
      </c>
      <c r="P21" s="28"/>
    </row>
    <row r="22" spans="1:16" ht="15.75">
      <c r="A22" s="8">
        <f>Relp!A17</f>
        <v>1994</v>
      </c>
      <c r="B22" s="13"/>
      <c r="C22" s="13">
        <f>SUM(INDEX(Relp!17:17,,2):INDEX(Relp!17:17,,Info!$B$5+1))</f>
        <v>0.06685945693259238</v>
      </c>
      <c r="D22" s="14"/>
      <c r="E22" s="13"/>
      <c r="F22" s="13"/>
      <c r="G22" s="22">
        <f t="shared" si="0"/>
        <v>0.006685945693259238</v>
      </c>
      <c r="H22" s="13"/>
      <c r="I22" s="14"/>
      <c r="K22" s="8">
        <f t="shared" si="1"/>
        <v>1994</v>
      </c>
      <c r="L22" s="13">
        <f>VAR(INDEX(Relp!17:17,,2):INDEX(Relp!17:17,,Info!$B$5+1))</f>
        <v>0.23039865072223048</v>
      </c>
      <c r="M22" s="7">
        <f t="shared" si="2"/>
        <v>0.18161593502481999</v>
      </c>
      <c r="N22" s="20"/>
      <c r="O22" s="13">
        <f t="shared" si="3"/>
        <v>0.036813651248969556</v>
      </c>
      <c r="P22" s="28"/>
    </row>
    <row r="23" spans="1:16" ht="15.75">
      <c r="A23" s="8">
        <f>Relp!A18</f>
        <v>1993</v>
      </c>
      <c r="B23" s="13"/>
      <c r="C23" s="13">
        <f>SUM(INDEX(Relp!18:18,,2):INDEX(Relp!18:18,,Info!$B$5+1))</f>
        <v>0.5658758660264531</v>
      </c>
      <c r="D23" s="14"/>
      <c r="E23" s="13"/>
      <c r="F23" s="13"/>
      <c r="G23" s="22">
        <f t="shared" si="0"/>
        <v>0.05658758660264531</v>
      </c>
      <c r="H23" s="13"/>
      <c r="I23" s="14"/>
      <c r="K23" s="8">
        <f t="shared" si="1"/>
        <v>1993</v>
      </c>
      <c r="L23" s="13">
        <f>VAR(INDEX(Relp!18:18,,2):INDEX(Relp!18:18,,Info!$B$5+1))</f>
        <v>0.29936121919642605</v>
      </c>
      <c r="M23" s="7">
        <f t="shared" si="2"/>
        <v>0.19970128868477338</v>
      </c>
      <c r="N23" s="20"/>
      <c r="O23" s="13">
        <f t="shared" si="3"/>
        <v>0.2833611489206176</v>
      </c>
      <c r="P23" s="28"/>
    </row>
    <row r="24" spans="1:16" ht="15.75">
      <c r="A24" s="8">
        <f>Relp!A19</f>
        <v>1992</v>
      </c>
      <c r="B24" s="13"/>
      <c r="C24" s="13">
        <f>SUM(INDEX(Relp!19:19,,2):INDEX(Relp!19:19,,Info!$B$5+1))</f>
        <v>1.823953348894184</v>
      </c>
      <c r="D24" s="14"/>
      <c r="E24" s="13"/>
      <c r="F24" s="13"/>
      <c r="G24" s="22">
        <f t="shared" si="0"/>
        <v>0.1823953348894184</v>
      </c>
      <c r="H24" s="13"/>
      <c r="I24" s="14"/>
      <c r="K24" s="8">
        <f t="shared" si="1"/>
        <v>1992</v>
      </c>
      <c r="L24" s="13">
        <f>VAR(INDEX(Relp!19:19,,2):INDEX(Relp!19:19,,Info!$B$5+1))</f>
        <v>0.21608160438911062</v>
      </c>
      <c r="M24" s="7">
        <f t="shared" si="2"/>
        <v>0.1776306370579908</v>
      </c>
      <c r="N24" s="20"/>
      <c r="O24" s="13">
        <f t="shared" si="3"/>
        <v>1.026823626320003</v>
      </c>
      <c r="P24" s="28"/>
    </row>
    <row r="25" spans="1:16" ht="15.75">
      <c r="A25" s="8">
        <f>Relp!A20</f>
        <v>1991</v>
      </c>
      <c r="B25" s="13"/>
      <c r="C25" s="13">
        <f>SUM(INDEX(Relp!20:20,,2):INDEX(Relp!20:20,,Info!$B$5+1))</f>
        <v>2.636557449264646</v>
      </c>
      <c r="D25" s="14"/>
      <c r="E25" s="13"/>
      <c r="F25" s="13"/>
      <c r="G25" s="22">
        <f t="shared" si="0"/>
        <v>0.2636557449264646</v>
      </c>
      <c r="H25" s="13"/>
      <c r="I25" s="14"/>
      <c r="K25" s="8">
        <f t="shared" si="1"/>
        <v>1991</v>
      </c>
      <c r="L25" s="13">
        <f>VAR(INDEX(Relp!20:20,,2):INDEX(Relp!20:20,,Info!$B$5+1))</f>
        <v>0.1928704822401105</v>
      </c>
      <c r="M25" s="7">
        <f t="shared" si="2"/>
        <v>0.1709723106433543</v>
      </c>
      <c r="N25" s="20"/>
      <c r="O25" s="13">
        <f t="shared" si="3"/>
        <v>1.5420961671182334</v>
      </c>
      <c r="P25" s="28"/>
    </row>
    <row r="26" spans="1:16" ht="15.75">
      <c r="A26" s="8">
        <f>Relp!A21</f>
        <v>1990</v>
      </c>
      <c r="B26" s="13"/>
      <c r="C26" s="13">
        <f>SUM(INDEX(Relp!21:21,,2):INDEX(Relp!21:21,,Info!$B$5+1))</f>
        <v>2.1425764472681714</v>
      </c>
      <c r="D26" s="14"/>
      <c r="E26" s="13"/>
      <c r="F26" s="13"/>
      <c r="G26" s="22">
        <f t="shared" si="0"/>
        <v>0.21425764472681713</v>
      </c>
      <c r="H26" s="13"/>
      <c r="I26" s="14"/>
      <c r="K26" s="8">
        <f t="shared" si="1"/>
        <v>1990</v>
      </c>
      <c r="L26" s="13">
        <f>VAR(INDEX(Relp!21:21,,2):INDEX(Relp!21:21,,Info!$B$5+1))</f>
        <v>0.31639745306364125</v>
      </c>
      <c r="M26" s="7">
        <f t="shared" si="2"/>
        <v>0.20392211280064926</v>
      </c>
      <c r="N26" s="20"/>
      <c r="O26" s="13">
        <f t="shared" si="3"/>
        <v>1.0506837232324662</v>
      </c>
      <c r="P26" s="28"/>
    </row>
    <row r="27" spans="1:16" ht="15.75">
      <c r="A27" s="8">
        <f>Relp!A22</f>
        <v>1989</v>
      </c>
      <c r="B27" s="13"/>
      <c r="C27" s="13">
        <f>SUM(INDEX(Relp!22:22,,2):INDEX(Relp!22:22,,Info!$B$5+1))</f>
        <v>1.444022648781427</v>
      </c>
      <c r="D27" s="14"/>
      <c r="E27" s="13"/>
      <c r="F27" s="13"/>
      <c r="G27" s="22">
        <f t="shared" si="0"/>
        <v>0.1444022648781427</v>
      </c>
      <c r="H27" s="13"/>
      <c r="I27" s="14"/>
      <c r="K27" s="8">
        <f t="shared" si="1"/>
        <v>1989</v>
      </c>
      <c r="L27" s="13">
        <f>VAR(INDEX(Relp!22:22,,2):INDEX(Relp!22:22,,Info!$B$5+1))</f>
        <v>0.3713915983668473</v>
      </c>
      <c r="M27" s="7">
        <f t="shared" si="2"/>
        <v>0.21698765545394816</v>
      </c>
      <c r="N27" s="20"/>
      <c r="O27" s="13">
        <f t="shared" si="3"/>
        <v>0.66548608295733</v>
      </c>
      <c r="P27" s="28"/>
    </row>
    <row r="28" spans="1:16" ht="15.75">
      <c r="A28" s="8">
        <f>Relp!A23</f>
        <v>1988</v>
      </c>
      <c r="B28" s="13"/>
      <c r="C28" s="13">
        <f>SUM(INDEX(Relp!23:23,,2):INDEX(Relp!23:23,,Info!$B$5+1))</f>
        <v>1.2829175263178805</v>
      </c>
      <c r="D28" s="14"/>
      <c r="E28" s="13"/>
      <c r="F28" s="13"/>
      <c r="G28" s="22">
        <f t="shared" si="0"/>
        <v>0.12829175263178805</v>
      </c>
      <c r="H28" s="13"/>
      <c r="I28" s="14"/>
      <c r="K28" s="8">
        <f t="shared" si="1"/>
        <v>1988</v>
      </c>
      <c r="L28" s="13">
        <f>VAR(INDEX(Relp!23:23,,2):INDEX(Relp!23:23,,Info!$B$5+1))</f>
        <v>0.3445243295381635</v>
      </c>
      <c r="M28" s="7">
        <f t="shared" si="2"/>
        <v>0.21070575629662552</v>
      </c>
      <c r="N28" s="20"/>
      <c r="O28" s="13">
        <f t="shared" si="3"/>
        <v>0.6088668619531333</v>
      </c>
      <c r="P28" s="28"/>
    </row>
    <row r="29" spans="1:16" ht="15.75">
      <c r="A29" s="8">
        <f>Relp!A24</f>
        <v>1987</v>
      </c>
      <c r="B29" s="13"/>
      <c r="C29" s="13">
        <f>SUM(INDEX(Relp!24:24,,2):INDEX(Relp!24:24,,Info!$B$5+1))</f>
        <v>1.5217846619051496</v>
      </c>
      <c r="D29" s="14"/>
      <c r="E29" s="13"/>
      <c r="F29" s="13"/>
      <c r="G29" s="22">
        <f t="shared" si="0"/>
        <v>0.15217846619051495</v>
      </c>
      <c r="H29" s="13"/>
      <c r="I29" s="14"/>
      <c r="K29" s="8">
        <f t="shared" si="1"/>
        <v>1987</v>
      </c>
      <c r="L29" s="13">
        <f>VAR(INDEX(Relp!24:24,,2):INDEX(Relp!24:24,,Info!$B$5+1))</f>
        <v>0.36722519440788237</v>
      </c>
      <c r="M29" s="7">
        <f t="shared" si="2"/>
        <v>0.21602546660869598</v>
      </c>
      <c r="N29" s="20"/>
      <c r="O29" s="13">
        <f t="shared" si="3"/>
        <v>0.7044468810992911</v>
      </c>
      <c r="P29" s="28"/>
    </row>
    <row r="30" spans="1:16" ht="15.75">
      <c r="A30" s="8">
        <f>Relp!A25</f>
        <v>1986</v>
      </c>
      <c r="B30" s="13"/>
      <c r="C30" s="13">
        <f>SUM(INDEX(Relp!25:25,,2):INDEX(Relp!25:25,,Info!$B$5+1))</f>
        <v>0.8087019691702546</v>
      </c>
      <c r="D30" s="14"/>
      <c r="E30" s="13"/>
      <c r="F30" s="13"/>
      <c r="G30" s="22">
        <f t="shared" si="0"/>
        <v>0.08087019691702546</v>
      </c>
      <c r="H30" s="13"/>
      <c r="I30" s="14"/>
      <c r="K30" s="8">
        <f t="shared" si="1"/>
        <v>1986</v>
      </c>
      <c r="L30" s="13">
        <f>VAR(INDEX(Relp!25:25,,2):INDEX(Relp!25:25,,Info!$B$5+1))</f>
        <v>0.45970850021250975</v>
      </c>
      <c r="M30" s="7">
        <f t="shared" si="2"/>
        <v>0.23646423155303545</v>
      </c>
      <c r="N30" s="20"/>
      <c r="O30" s="13">
        <f t="shared" si="3"/>
        <v>0.3419975883282266</v>
      </c>
      <c r="P30" s="28"/>
    </row>
    <row r="31" spans="1:16" ht="15.75">
      <c r="A31" s="8">
        <f>Relp!A26</f>
        <v>1985</v>
      </c>
      <c r="B31" s="13"/>
      <c r="C31" s="13">
        <f>SUM(INDEX(Relp!26:26,,2):INDEX(Relp!26:26,,Info!$B$5+1))</f>
        <v>0.5070990175634141</v>
      </c>
      <c r="D31" s="14"/>
      <c r="E31" s="13"/>
      <c r="F31" s="13"/>
      <c r="G31" s="22">
        <f t="shared" si="0"/>
        <v>0.050709901756341415</v>
      </c>
      <c r="H31" s="13"/>
      <c r="I31" s="14"/>
      <c r="K31" s="8">
        <f t="shared" si="1"/>
        <v>1985</v>
      </c>
      <c r="L31" s="13">
        <f>VAR(INDEX(Relp!26:26,,2):INDEX(Relp!26:26,,Info!$B$5+1))</f>
        <v>0.33856328976006717</v>
      </c>
      <c r="M31" s="7">
        <f t="shared" si="2"/>
        <v>0.20928643472218478</v>
      </c>
      <c r="N31" s="20"/>
      <c r="O31" s="13">
        <f t="shared" si="3"/>
        <v>0.24229903779313636</v>
      </c>
      <c r="P31" s="28"/>
    </row>
    <row r="32" spans="1:16" ht="15.75">
      <c r="A32" s="8">
        <f>Relp!A27</f>
        <v>1984</v>
      </c>
      <c r="B32" s="13"/>
      <c r="C32" s="13">
        <f>SUM(INDEX(Relp!27:27,,2):INDEX(Relp!27:27,,Info!$B$5+1))</f>
        <v>1.2272285454247207</v>
      </c>
      <c r="D32" s="14"/>
      <c r="E32" s="13"/>
      <c r="F32" s="13"/>
      <c r="G32" s="22">
        <f t="shared" si="0"/>
        <v>0.12272285454247207</v>
      </c>
      <c r="H32" s="13"/>
      <c r="I32" s="14"/>
      <c r="K32" s="8">
        <f t="shared" si="1"/>
        <v>1984</v>
      </c>
      <c r="L32" s="13">
        <f>VAR(INDEX(Relp!27:27,,2):INDEX(Relp!27:27,,Info!$B$5+1))</f>
        <v>0.21194192155053032</v>
      </c>
      <c r="M32" s="7">
        <f t="shared" si="2"/>
        <v>0.17646153954267096</v>
      </c>
      <c r="N32" s="20"/>
      <c r="O32" s="13">
        <f t="shared" si="3"/>
        <v>0.6954651696937956</v>
      </c>
      <c r="P32" s="28"/>
    </row>
    <row r="33" spans="1:16" ht="15.75">
      <c r="A33" s="8">
        <f>Relp!A28</f>
        <v>1983</v>
      </c>
      <c r="B33" s="13"/>
      <c r="C33" s="13">
        <f>SUM(INDEX(Relp!28:28,,2):INDEX(Relp!28:28,,Info!$B$5+1))</f>
        <v>1.1098137788930222</v>
      </c>
      <c r="D33" s="14"/>
      <c r="E33" s="13"/>
      <c r="F33" s="13"/>
      <c r="G33" s="22">
        <f t="shared" si="0"/>
        <v>0.11098137788930222</v>
      </c>
      <c r="H33" s="13"/>
      <c r="I33" s="14"/>
      <c r="K33" s="8">
        <f t="shared" si="1"/>
        <v>1983</v>
      </c>
      <c r="L33" s="13">
        <f>VAR(INDEX(Relp!28:28,,2):INDEX(Relp!28:28,,Info!$B$5+1))</f>
        <v>0.19724627169977338</v>
      </c>
      <c r="M33" s="7">
        <f t="shared" si="2"/>
        <v>0.17224723496385633</v>
      </c>
      <c r="N33" s="20"/>
      <c r="O33" s="13">
        <f t="shared" si="3"/>
        <v>0.6443144234657242</v>
      </c>
      <c r="P33" s="28"/>
    </row>
    <row r="34" spans="1:16" ht="15.75">
      <c r="A34" s="8">
        <f>Relp!A29</f>
        <v>1982</v>
      </c>
      <c r="B34" s="13"/>
      <c r="C34" s="13">
        <f>SUM(INDEX(Relp!29:29,,2):INDEX(Relp!29:29,,Info!$B$5+1))</f>
        <v>0.7321019145658844</v>
      </c>
      <c r="D34" s="14"/>
      <c r="E34" s="13"/>
      <c r="F34" s="13"/>
      <c r="G34" s="22">
        <f t="shared" si="0"/>
        <v>0.07321019145658844</v>
      </c>
      <c r="H34" s="13"/>
      <c r="I34" s="14"/>
      <c r="K34" s="8">
        <f t="shared" si="1"/>
        <v>1982</v>
      </c>
      <c r="L34" s="13">
        <f>VAR(INDEX(Relp!29:29,,2):INDEX(Relp!29:29,,Info!$B$5+1))</f>
        <v>0.22549989307838322</v>
      </c>
      <c r="M34" s="7">
        <f t="shared" si="2"/>
        <v>0.1802622314589357</v>
      </c>
      <c r="N34" s="20"/>
      <c r="O34" s="13">
        <f t="shared" si="3"/>
        <v>0.4061316165015185</v>
      </c>
      <c r="P34" s="28"/>
    </row>
    <row r="35" spans="1:16" ht="15.75">
      <c r="A35" s="8">
        <f>Relp!A30</f>
        <v>1981</v>
      </c>
      <c r="B35" s="13"/>
      <c r="C35" s="13">
        <f>SUM(INDEX(Relp!30:30,,2):INDEX(Relp!30:30,,Info!$B$5+1))</f>
        <v>-0.273630625064186</v>
      </c>
      <c r="D35" s="14"/>
      <c r="E35" s="13"/>
      <c r="F35" s="13"/>
      <c r="G35" s="22">
        <f t="shared" si="0"/>
        <v>-0.027363062506418602</v>
      </c>
      <c r="H35" s="13"/>
      <c r="I35" s="14"/>
      <c r="K35" s="8">
        <f t="shared" si="1"/>
        <v>1981</v>
      </c>
      <c r="L35" s="13">
        <f>VAR(INDEX(Relp!30:30,,2):INDEX(Relp!30:30,,Info!$B$5+1))</f>
        <v>0.3249021881798559</v>
      </c>
      <c r="M35" s="7">
        <f t="shared" si="2"/>
        <v>0.2059968485212873</v>
      </c>
      <c r="N35" s="20"/>
      <c r="O35" s="13">
        <f t="shared" si="3"/>
        <v>0.13283243264564293</v>
      </c>
      <c r="P35" s="28"/>
    </row>
    <row r="36" spans="1:16" ht="15.75">
      <c r="A36" s="8">
        <f>Relp!A31</f>
        <v>1980</v>
      </c>
      <c r="B36" s="13"/>
      <c r="C36" s="13">
        <f>SUM(INDEX(Relp!31:31,,2):INDEX(Relp!31:31,,Info!$B$5+1))</f>
        <v>-0.7739283383456665</v>
      </c>
      <c r="D36" s="14"/>
      <c r="E36" s="13"/>
      <c r="F36" s="13"/>
      <c r="G36" s="22">
        <f t="shared" si="0"/>
        <v>-0.07739283383456666</v>
      </c>
      <c r="H36" s="13"/>
      <c r="I36" s="14"/>
      <c r="K36" s="8">
        <f t="shared" si="1"/>
        <v>1980</v>
      </c>
      <c r="L36" s="13">
        <f>VAR(INDEX(Relp!31:31,,2):INDEX(Relp!31:31,,Info!$B$5+1))</f>
        <v>0.32230534026018565</v>
      </c>
      <c r="M36" s="7">
        <f t="shared" si="2"/>
        <v>0.2053655687030695</v>
      </c>
      <c r="N36" s="20"/>
      <c r="O36" s="13">
        <f t="shared" si="3"/>
        <v>0.37685398931924224</v>
      </c>
      <c r="P36" s="28"/>
    </row>
    <row r="37" spans="1:16" ht="15.75">
      <c r="A37" s="8">
        <f>Relp!A32</f>
        <v>1979</v>
      </c>
      <c r="B37" s="13"/>
      <c r="C37" s="13">
        <f>SUM(INDEX(Relp!32:32,,2):INDEX(Relp!32:32,,Info!$B$5+1))</f>
        <v>-0.35546144244371786</v>
      </c>
      <c r="D37" s="14"/>
      <c r="E37" s="13"/>
      <c r="F37" s="13"/>
      <c r="G37" s="22">
        <f t="shared" si="0"/>
        <v>-0.03554614424437179</v>
      </c>
      <c r="H37" s="13"/>
      <c r="I37" s="14"/>
      <c r="K37" s="8">
        <f t="shared" si="1"/>
        <v>1979</v>
      </c>
      <c r="L37" s="13">
        <f>VAR(INDEX(Relp!32:32,,2):INDEX(Relp!32:32,,Info!$B$5+1))</f>
        <v>0.19875568125172163</v>
      </c>
      <c r="M37" s="7">
        <f t="shared" si="2"/>
        <v>0.1726848311459022</v>
      </c>
      <c r="N37" s="20"/>
      <c r="O37" s="13">
        <f t="shared" si="3"/>
        <v>0.2058440455278825</v>
      </c>
      <c r="P37" s="28"/>
    </row>
    <row r="38" spans="1:16" ht="15.75">
      <c r="A38" s="8">
        <f>Relp!A33</f>
        <v>1978</v>
      </c>
      <c r="B38" s="13"/>
      <c r="C38" s="13">
        <f>SUM(INDEX(Relp!33:33,,2):INDEX(Relp!33:33,,Info!$B$5+1))</f>
        <v>0.6659209321480013</v>
      </c>
      <c r="D38" s="14"/>
      <c r="E38" s="13"/>
      <c r="F38" s="13"/>
      <c r="G38" s="22">
        <f t="shared" si="0"/>
        <v>0.06659209321480013</v>
      </c>
      <c r="H38" s="13"/>
      <c r="I38" s="14"/>
      <c r="K38" s="8">
        <f t="shared" si="1"/>
        <v>1978</v>
      </c>
      <c r="L38" s="13">
        <f>VAR(INDEX(Relp!33:33,,2):INDEX(Relp!33:33,,Info!$B$5+1))</f>
        <v>0.1315066170277525</v>
      </c>
      <c r="M38" s="7">
        <f t="shared" si="2"/>
        <v>0.15197086722622805</v>
      </c>
      <c r="N38" s="20"/>
      <c r="O38" s="13">
        <f t="shared" si="3"/>
        <v>0.43818986119010095</v>
      </c>
      <c r="P38" s="28"/>
    </row>
    <row r="39" spans="1:16" ht="15.75">
      <c r="A39" s="8">
        <f>Relp!A34</f>
        <v>1977</v>
      </c>
      <c r="B39" s="13"/>
      <c r="C39" s="13">
        <f>SUM(INDEX(Relp!34:34,,2):INDEX(Relp!34:34,,Info!$B$5+1))</f>
        <v>0.2098299750982473</v>
      </c>
      <c r="D39" s="14"/>
      <c r="E39" s="13"/>
      <c r="F39" s="13"/>
      <c r="G39" s="22">
        <f t="shared" si="0"/>
        <v>0.02098299750982473</v>
      </c>
      <c r="H39" s="13"/>
      <c r="I39" s="14"/>
      <c r="K39" s="8">
        <f t="shared" si="1"/>
        <v>1977</v>
      </c>
      <c r="L39" s="13">
        <f>VAR(INDEX(Relp!34:34,,2):INDEX(Relp!34:34,,Info!$B$5+1))</f>
        <v>0.13122290493211713</v>
      </c>
      <c r="M39" s="7">
        <f t="shared" si="2"/>
        <v>0.15187749430356132</v>
      </c>
      <c r="N39" s="20"/>
      <c r="O39" s="13">
        <f t="shared" si="3"/>
        <v>0.13815738537195968</v>
      </c>
      <c r="P39" s="28"/>
    </row>
    <row r="40" spans="1:16" ht="15.75">
      <c r="A40" s="8">
        <f>Relp!A35</f>
        <v>1976</v>
      </c>
      <c r="B40" s="13"/>
      <c r="C40" s="13">
        <f>SUM(INDEX(Relp!35:35,,2):INDEX(Relp!35:35,,Info!$B$5+1))</f>
        <v>0.2566483549549205</v>
      </c>
      <c r="D40" s="14"/>
      <c r="E40" s="13"/>
      <c r="F40" s="13"/>
      <c r="G40" s="22">
        <f t="shared" si="0"/>
        <v>0.02566483549549205</v>
      </c>
      <c r="H40" s="13"/>
      <c r="I40" s="14"/>
      <c r="K40" s="8">
        <f t="shared" si="1"/>
        <v>1976</v>
      </c>
      <c r="L40" s="13">
        <f>VAR(INDEX(Relp!35:35,,2):INDEX(Relp!35:35,,Info!$B$5+1))</f>
        <v>0.1415774667129088</v>
      </c>
      <c r="M40" s="7">
        <f t="shared" si="2"/>
        <v>0.15524892738440246</v>
      </c>
      <c r="N40" s="20"/>
      <c r="O40" s="13">
        <f t="shared" si="3"/>
        <v>0.1653140921994579</v>
      </c>
      <c r="P40" s="28"/>
    </row>
    <row r="41" spans="1:16" ht="15.75">
      <c r="A41" s="8">
        <f>Relp!A36</f>
        <v>1975</v>
      </c>
      <c r="B41" s="13"/>
      <c r="C41" s="13">
        <f>SUM(INDEX(Relp!36:36,,2):INDEX(Relp!36:36,,Info!$B$5+1))</f>
        <v>1.3326149449155367</v>
      </c>
      <c r="D41" s="14"/>
      <c r="E41" s="13"/>
      <c r="F41" s="13"/>
      <c r="G41" s="22">
        <f t="shared" si="0"/>
        <v>0.13326149449155367</v>
      </c>
      <c r="H41" s="13"/>
      <c r="I41" s="14"/>
      <c r="J41" s="25"/>
      <c r="K41" s="8">
        <f t="shared" si="1"/>
        <v>1975</v>
      </c>
      <c r="L41" s="13">
        <f>VAR(INDEX(Relp!36:36,,2):INDEX(Relp!36:36,,Info!$B$5+1))</f>
        <v>0.15213185756748762</v>
      </c>
      <c r="M41" s="7">
        <f t="shared" si="2"/>
        <v>0.15861169105543685</v>
      </c>
      <c r="N41" s="20"/>
      <c r="O41" s="13">
        <f t="shared" si="3"/>
        <v>0.840174476451279</v>
      </c>
      <c r="P41" s="28"/>
    </row>
    <row r="42" spans="1:16" ht="15.75">
      <c r="A42" s="8">
        <f>Relp!A37</f>
        <v>1974</v>
      </c>
      <c r="B42" s="13"/>
      <c r="C42" s="13">
        <f>SUM(INDEX(Relp!37:37,,2):INDEX(Relp!37:37,,Info!$B$5+1))</f>
        <v>2.479667551134366</v>
      </c>
      <c r="D42" s="14"/>
      <c r="E42" s="13"/>
      <c r="F42" s="13"/>
      <c r="G42" s="22">
        <f t="shared" si="0"/>
        <v>0.24796675511343663</v>
      </c>
      <c r="H42" s="13"/>
      <c r="I42" s="14"/>
      <c r="J42" s="25"/>
      <c r="K42" s="8">
        <f t="shared" si="1"/>
        <v>1974</v>
      </c>
      <c r="L42" s="13">
        <f>VAR(INDEX(Relp!37:37,,2):INDEX(Relp!37:37,,Info!$B$5+1))</f>
        <v>0.1401328570586611</v>
      </c>
      <c r="M42" s="7">
        <f t="shared" si="2"/>
        <v>0.15478297221782084</v>
      </c>
      <c r="N42" s="20"/>
      <c r="O42" s="13">
        <f t="shared" si="3"/>
        <v>1.6020286441100344</v>
      </c>
      <c r="P42" s="28"/>
    </row>
    <row r="43" spans="1:16" ht="15.75">
      <c r="A43" s="8">
        <f>Relp!A38</f>
        <v>1973</v>
      </c>
      <c r="B43" s="13"/>
      <c r="C43" s="13">
        <f>SUM(INDEX(Relp!38:38,,2):INDEX(Relp!38:38,,Info!$B$5+1))</f>
        <v>2.7544822129992674</v>
      </c>
      <c r="D43" s="14"/>
      <c r="E43" s="13"/>
      <c r="F43" s="13"/>
      <c r="G43" s="22">
        <f t="shared" si="0"/>
        <v>0.27544822129992674</v>
      </c>
      <c r="H43" s="13"/>
      <c r="I43" s="14"/>
      <c r="J43" s="25"/>
      <c r="K43" s="8">
        <f t="shared" si="1"/>
        <v>1973</v>
      </c>
      <c r="L43" s="13">
        <f>VAR(INDEX(Relp!38:38,,2):INDEX(Relp!38:38,,Info!$B$5+1))</f>
        <v>0.12646159747353036</v>
      </c>
      <c r="M43" s="7">
        <f t="shared" si="2"/>
        <v>0.15030183807947803</v>
      </c>
      <c r="N43" s="20"/>
      <c r="O43" s="13">
        <f t="shared" si="3"/>
        <v>1.8326337509876136</v>
      </c>
      <c r="P43" s="28"/>
    </row>
    <row r="44" spans="1:16" ht="15.75">
      <c r="A44" s="8">
        <f>Relp!A39</f>
        <v>1972</v>
      </c>
      <c r="B44" s="13"/>
      <c r="C44" s="13">
        <f>SUM(INDEX(Relp!39:39,,2):INDEX(Relp!39:39,,Info!$B$5+1))</f>
        <v>1.7046530851098955</v>
      </c>
      <c r="D44" s="14"/>
      <c r="E44" s="13"/>
      <c r="F44" s="13"/>
      <c r="G44" s="22">
        <f t="shared" si="0"/>
        <v>0.17046530851098957</v>
      </c>
      <c r="H44" s="13"/>
      <c r="I44" s="14"/>
      <c r="J44" s="25"/>
      <c r="K44" s="8">
        <f t="shared" si="1"/>
        <v>1972</v>
      </c>
      <c r="L44" s="13">
        <f>VAR(INDEX(Relp!39:39,,2):INDEX(Relp!39:39,,Info!$B$5+1))</f>
        <v>0.12241182473857887</v>
      </c>
      <c r="M44" s="7">
        <f t="shared" si="2"/>
        <v>0.1489485322404168</v>
      </c>
      <c r="N44" s="20"/>
      <c r="O44" s="13">
        <f t="shared" si="3"/>
        <v>1.1444577932184166</v>
      </c>
      <c r="P44" s="28"/>
    </row>
    <row r="45" spans="1:16" ht="15.75">
      <c r="A45" s="8">
        <f>Relp!A40</f>
        <v>1971</v>
      </c>
      <c r="B45" s="13"/>
      <c r="C45" s="13">
        <f>SUM(INDEX(Relp!40:40,,2):INDEX(Relp!40:40,,Info!$B$5+1))</f>
        <v>0.3412690225467835</v>
      </c>
      <c r="D45" s="14"/>
      <c r="E45" s="13"/>
      <c r="F45" s="13"/>
      <c r="G45" s="22">
        <f t="shared" si="0"/>
        <v>0.03412690225467835</v>
      </c>
      <c r="H45" s="13"/>
      <c r="I45" s="14"/>
      <c r="J45" s="25"/>
      <c r="K45" s="8">
        <f t="shared" si="1"/>
        <v>1971</v>
      </c>
      <c r="L45" s="13">
        <f>VAR(INDEX(Relp!40:40,,2):INDEX(Relp!40:40,,Info!$B$5+1))</f>
        <v>0.15617470630342098</v>
      </c>
      <c r="M45" s="7">
        <f t="shared" si="2"/>
        <v>0.15988106020745135</v>
      </c>
      <c r="N45" s="20"/>
      <c r="O45" s="13">
        <f t="shared" si="3"/>
        <v>0.2134518135568871</v>
      </c>
      <c r="P45" s="28"/>
    </row>
    <row r="46" spans="1:16" ht="15.75">
      <c r="A46" s="8">
        <f>Relp!A41</f>
        <v>1970</v>
      </c>
      <c r="B46" s="13"/>
      <c r="C46" s="13">
        <f>SUM(INDEX(Relp!41:41,,2):INDEX(Relp!41:41,,Info!$B$5+1))</f>
        <v>-1.224243336570408</v>
      </c>
      <c r="D46" s="14"/>
      <c r="E46" s="13"/>
      <c r="F46" s="13"/>
      <c r="G46" s="22">
        <f t="shared" si="0"/>
        <v>-0.1224243336570408</v>
      </c>
      <c r="H46" s="13"/>
      <c r="I46" s="14"/>
      <c r="J46" s="25"/>
      <c r="K46" s="8">
        <f t="shared" si="1"/>
        <v>1970</v>
      </c>
      <c r="L46" s="13">
        <f>VAR(INDEX(Relp!41:41,,2):INDEX(Relp!41:41,,Info!$B$5+1))</f>
        <v>0.15797550118915582</v>
      </c>
      <c r="M46" s="7">
        <f t="shared" si="2"/>
        <v>0.16044323887790402</v>
      </c>
      <c r="N46" s="20"/>
      <c r="O46" s="13">
        <f t="shared" si="3"/>
        <v>0.7630382839017897</v>
      </c>
      <c r="P46" s="28"/>
    </row>
    <row r="47" spans="1:16" ht="15.75">
      <c r="A47" s="8">
        <f>Relp!A42</f>
        <v>1969</v>
      </c>
      <c r="B47" s="13"/>
      <c r="C47" s="13">
        <f>SUM(INDEX(Relp!42:42,,2):INDEX(Relp!42:42,,Info!$B$5+1))</f>
        <v>-0.245774664933218</v>
      </c>
      <c r="D47" s="14"/>
      <c r="E47" s="13"/>
      <c r="F47" s="13"/>
      <c r="G47" s="22">
        <f t="shared" si="0"/>
        <v>-0.0245774664933218</v>
      </c>
      <c r="H47" s="13"/>
      <c r="I47" s="14"/>
      <c r="J47" s="25"/>
      <c r="K47" s="8">
        <f t="shared" si="1"/>
        <v>1969</v>
      </c>
      <c r="L47" s="13">
        <f>VAR(INDEX(Relp!42:42,,2):INDEX(Relp!42:42,,Info!$B$5+1))</f>
        <v>0.238306638292281</v>
      </c>
      <c r="M47" s="7">
        <f t="shared" si="2"/>
        <v>0.18378015837392428</v>
      </c>
      <c r="N47" s="20"/>
      <c r="O47" s="13">
        <f t="shared" si="3"/>
        <v>0.13373297047288313</v>
      </c>
      <c r="P47" s="28"/>
    </row>
    <row r="48" spans="1:16" ht="15.75">
      <c r="A48" s="8">
        <f>Relp!A43</f>
        <v>1968</v>
      </c>
      <c r="B48" s="13"/>
      <c r="C48" s="13">
        <f>SUM(INDEX(Relp!43:43,,2):INDEX(Relp!43:43,,Info!$B$5+1))</f>
        <v>0.015747298519941277</v>
      </c>
      <c r="D48" s="14"/>
      <c r="E48" s="13"/>
      <c r="F48" s="13"/>
      <c r="G48" s="22">
        <f t="shared" si="0"/>
        <v>0.0015747298519941278</v>
      </c>
      <c r="H48" s="13"/>
      <c r="I48" s="14"/>
      <c r="J48" s="25"/>
      <c r="K48" s="8">
        <f t="shared" si="1"/>
        <v>1968</v>
      </c>
      <c r="L48" s="13">
        <f>VAR(INDEX(Relp!43:43,,2):INDEX(Relp!43:43,,Info!$B$5+1))</f>
        <v>0.18173407037755862</v>
      </c>
      <c r="M48" s="7">
        <f t="shared" si="2"/>
        <v>0.16768389851286394</v>
      </c>
      <c r="N48" s="20"/>
      <c r="O48" s="13">
        <f t="shared" si="3"/>
        <v>0.009391061789235069</v>
      </c>
      <c r="P48" s="28"/>
    </row>
    <row r="49" spans="1:16" ht="15.75">
      <c r="A49" s="8">
        <f>Relp!A44</f>
        <v>1967</v>
      </c>
      <c r="B49" s="13"/>
      <c r="C49" s="13">
        <f>SUM(INDEX(Relp!44:44,,2):INDEX(Relp!44:44,,Info!$B$5+1))</f>
        <v>-1.01955754815144</v>
      </c>
      <c r="D49" s="14"/>
      <c r="E49" s="13"/>
      <c r="F49" s="13"/>
      <c r="G49" s="22">
        <f t="shared" si="0"/>
        <v>-0.101955754815144</v>
      </c>
      <c r="H49" s="13"/>
      <c r="I49" s="14"/>
      <c r="J49" s="25"/>
      <c r="K49" s="8">
        <f t="shared" si="1"/>
        <v>1967</v>
      </c>
      <c r="L49" s="13">
        <f>VAR(INDEX(Relp!44:44,,2):INDEX(Relp!44:44,,Info!$B$5+1))</f>
        <v>0.09205957234284665</v>
      </c>
      <c r="M49" s="7">
        <f t="shared" si="2"/>
        <v>0.13838511486789773</v>
      </c>
      <c r="N49" s="20"/>
      <c r="O49" s="13">
        <f t="shared" si="3"/>
        <v>0.7367537680080032</v>
      </c>
      <c r="P49" s="28"/>
    </row>
    <row r="50" spans="1:16" ht="15.75">
      <c r="A50" s="8">
        <f>Relp!A45</f>
        <v>1966</v>
      </c>
      <c r="B50" s="13"/>
      <c r="C50" s="13">
        <f>SUM(INDEX(Relp!45:45,,2):INDEX(Relp!45:45,,Info!$B$5+1))</f>
        <v>-2.0929079866710993</v>
      </c>
      <c r="D50" s="14"/>
      <c r="E50" s="13"/>
      <c r="F50" s="13"/>
      <c r="G50" s="22">
        <f t="shared" si="0"/>
        <v>-0.20929079866710992</v>
      </c>
      <c r="H50" s="13"/>
      <c r="I50" s="14"/>
      <c r="J50" s="27"/>
      <c r="K50" s="8">
        <f t="shared" si="1"/>
        <v>1966</v>
      </c>
      <c r="L50" s="13">
        <f>VAR(INDEX(Relp!45:45,,2):INDEX(Relp!45:45,,Info!$B$5+1))</f>
        <v>0.040814231037517607</v>
      </c>
      <c r="M50" s="7">
        <f t="shared" si="2"/>
        <v>0.11843101741717982</v>
      </c>
      <c r="N50" s="20"/>
      <c r="O50" s="13">
        <f t="shared" si="3"/>
        <v>1.767195817712783</v>
      </c>
      <c r="P50" s="28"/>
    </row>
  </sheetData>
  <sheetProtection/>
  <printOptions/>
  <pageMargins left="0.75" right="0.75" top="1" bottom="1" header="0.5" footer="0.5"/>
  <pageSetup horizontalDpi="600" verticalDpi="600" orientation="portrait" paperSize="9" r:id="rId6"/>
  <colBreaks count="1" manualBreakCount="1">
    <brk id="9" max="65535" man="1"/>
  </colBreaks>
  <legacyDrawing r:id="rId5"/>
  <oleObjects>
    <oleObject progId="Equation.2" shapeId="123694" r:id="rId1"/>
    <oleObject progId="Equation.2" shapeId="123695" r:id="rId2"/>
    <oleObject progId="Equation.2" shapeId="149373" r:id="rId3"/>
    <oleObject progId="Equation.2" shapeId="14937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didzis</dc:creator>
  <cp:keywords/>
  <dc:description/>
  <cp:lastModifiedBy>Viesis</cp:lastModifiedBy>
  <cp:lastPrinted>2012-10-09T07:12:54Z</cp:lastPrinted>
  <dcterms:created xsi:type="dcterms:W3CDTF">2010-10-12T06:33:47Z</dcterms:created>
  <dcterms:modified xsi:type="dcterms:W3CDTF">2016-11-30T19:07:38Z</dcterms:modified>
  <cp:category/>
  <cp:version/>
  <cp:contentType/>
  <cp:contentStatus/>
</cp:coreProperties>
</file>